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MARA\KAMARA23\honlap\feltöltések\2023\"/>
    </mc:Choice>
  </mc:AlternateContent>
  <bookViews>
    <workbookView xWindow="0" yWindow="0" windowWidth="28800" windowHeight="13740"/>
  </bookViews>
  <sheets>
    <sheet name="2018-terv" sheetId="1" r:id="rId1"/>
  </sheets>
  <calcPr calcId="162913"/>
</workbook>
</file>

<file path=xl/calcChain.xml><?xml version="1.0" encoding="utf-8"?>
<calcChain xmlns="http://schemas.openxmlformats.org/spreadsheetml/2006/main">
  <c r="R129" i="1" l="1"/>
  <c r="R141" i="1"/>
  <c r="R139" i="1" l="1"/>
  <c r="R115" i="1"/>
  <c r="Q64" i="1"/>
  <c r="R95" i="1"/>
  <c r="Q27" i="1"/>
  <c r="R34" i="1"/>
  <c r="Q38" i="1"/>
  <c r="Q47" i="1"/>
  <c r="R12" i="1"/>
  <c r="R10" i="1" s="1"/>
  <c r="R61" i="1" l="1"/>
  <c r="R25" i="1"/>
  <c r="J117" i="1"/>
  <c r="J118" i="1"/>
  <c r="J119" i="1"/>
  <c r="J120" i="1"/>
  <c r="J121" i="1"/>
  <c r="J122" i="1"/>
  <c r="J123" i="1"/>
  <c r="R126" i="1" l="1"/>
  <c r="O20" i="1"/>
  <c r="O10" i="1" s="1"/>
  <c r="P59" i="1" l="1"/>
  <c r="P46" i="1"/>
  <c r="P37" i="1" l="1"/>
  <c r="M146" i="1" l="1"/>
  <c r="J116" i="1"/>
  <c r="J112" i="1"/>
  <c r="J111" i="1"/>
  <c r="J107" i="1"/>
  <c r="J106" i="1"/>
  <c r="J105" i="1"/>
  <c r="J104" i="1"/>
  <c r="J100" i="1"/>
  <c r="J99" i="1"/>
  <c r="J98" i="1"/>
  <c r="J97" i="1"/>
  <c r="J96" i="1"/>
  <c r="J92" i="1"/>
  <c r="J91" i="1"/>
  <c r="J90" i="1"/>
  <c r="J89" i="1"/>
  <c r="J88" i="1"/>
  <c r="J87" i="1"/>
  <c r="J86" i="1"/>
  <c r="J85" i="1"/>
  <c r="J84" i="1"/>
  <c r="J83" i="1"/>
  <c r="J79" i="1"/>
  <c r="J78" i="1"/>
  <c r="J77" i="1"/>
  <c r="J71" i="1"/>
  <c r="J70" i="1"/>
  <c r="J69" i="1"/>
  <c r="J68" i="1"/>
  <c r="J67" i="1"/>
  <c r="J66" i="1"/>
  <c r="J65" i="1"/>
  <c r="J55" i="1"/>
  <c r="J51" i="1"/>
  <c r="J49" i="1"/>
  <c r="J48" i="1"/>
  <c r="J45" i="1"/>
  <c r="J44" i="1"/>
  <c r="J43" i="1"/>
  <c r="J42" i="1"/>
  <c r="J41" i="1"/>
  <c r="J40" i="1"/>
  <c r="J39" i="1"/>
  <c r="J36" i="1"/>
  <c r="J35" i="1"/>
  <c r="J34" i="1"/>
  <c r="J33" i="1"/>
  <c r="J32" i="1"/>
  <c r="J31" i="1"/>
  <c r="J30" i="1"/>
  <c r="J28" i="1"/>
  <c r="J80" i="1" l="1"/>
  <c r="N74" i="1" s="1"/>
  <c r="J37" i="1"/>
  <c r="N27" i="1" s="1"/>
  <c r="J72" i="1"/>
  <c r="N64" i="1" s="1"/>
  <c r="J46" i="1"/>
  <c r="N38" i="1" s="1"/>
  <c r="J93" i="1"/>
  <c r="N82" i="1" s="1"/>
  <c r="J101" i="1"/>
  <c r="N95" i="1" s="1"/>
  <c r="J108" i="1"/>
  <c r="N103" i="1" s="1"/>
  <c r="J124" i="1"/>
  <c r="N115" i="1" s="1"/>
  <c r="J59" i="1"/>
  <c r="N47" i="1" s="1"/>
  <c r="J113" i="1"/>
  <c r="N110" i="1" s="1"/>
  <c r="O61" i="1" l="1"/>
  <c r="O25" i="1"/>
  <c r="O126" i="1" l="1"/>
  <c r="O139" i="1" s="1"/>
  <c r="N141" i="1" s="1"/>
</calcChain>
</file>

<file path=xl/sharedStrings.xml><?xml version="1.0" encoding="utf-8"?>
<sst xmlns="http://schemas.openxmlformats.org/spreadsheetml/2006/main" count="433" uniqueCount="143">
  <si>
    <t>a Magyar Építészek Veszprém Megyei Kamarájának</t>
  </si>
  <si>
    <t>terv</t>
  </si>
  <si>
    <t>egys.</t>
  </si>
  <si>
    <t>eFt/egys</t>
  </si>
  <si>
    <t>eFt</t>
  </si>
  <si>
    <t>%</t>
  </si>
  <si>
    <t xml:space="preserve"> eFt</t>
  </si>
  <si>
    <t>N</t>
  </si>
  <si>
    <t>N.</t>
  </si>
  <si>
    <t>1.</t>
  </si>
  <si>
    <t>Nyitó pénzkészlet</t>
  </si>
  <si>
    <t>Bankban</t>
  </si>
  <si>
    <t>2.</t>
  </si>
  <si>
    <t>Bankban értékpapírban</t>
  </si>
  <si>
    <t>3.</t>
  </si>
  <si>
    <t>Készpénz pénztárban</t>
  </si>
  <si>
    <t>Nyitó ingatlan állóeszköz készlet</t>
  </si>
  <si>
    <t>irodaépület</t>
  </si>
  <si>
    <t>E</t>
  </si>
  <si>
    <t>Előző évről áthúzódó</t>
  </si>
  <si>
    <t>EB.</t>
  </si>
  <si>
    <t xml:space="preserve">Bevétel </t>
  </si>
  <si>
    <t>Tag- és névjegyzéki díjak</t>
  </si>
  <si>
    <t>EK.</t>
  </si>
  <si>
    <t>Kiadás</t>
  </si>
  <si>
    <t>B</t>
  </si>
  <si>
    <t>B.</t>
  </si>
  <si>
    <t>Tagok díjai</t>
  </si>
  <si>
    <t>Regisztrációs díj</t>
  </si>
  <si>
    <t>Tagdíjak</t>
  </si>
  <si>
    <t>teljes tagdíj</t>
  </si>
  <si>
    <t>nyugd. tag bevétel n. 30%</t>
  </si>
  <si>
    <t>jogosultság nélküli 50 %</t>
  </si>
  <si>
    <t>4.</t>
  </si>
  <si>
    <t>kettős k. tagok 70 %</t>
  </si>
  <si>
    <t>5.</t>
  </si>
  <si>
    <t>tagság helyreáll. díja</t>
  </si>
  <si>
    <t>6.</t>
  </si>
  <si>
    <t>késedelmi díj</t>
  </si>
  <si>
    <t>Névjegyzéki díjak</t>
  </si>
  <si>
    <t>kam. tag első bej.</t>
  </si>
  <si>
    <t>szakértő bejegyz.</t>
  </si>
  <si>
    <t>szakértő bej. Energ/leb.</t>
  </si>
  <si>
    <t>műsz.ell. és műsz.vez. első bejegyzése</t>
  </si>
  <si>
    <t>nyilvántartási díj - kamarán kívüliektől</t>
  </si>
  <si>
    <t>önkéntes szolg. díj - nem kamarai tagoktól</t>
  </si>
  <si>
    <t>7.</t>
  </si>
  <si>
    <t>eseti engedély</t>
  </si>
  <si>
    <t>Egyéb bevételek</t>
  </si>
  <si>
    <t>hatósági igazolvány</t>
  </si>
  <si>
    <t>hatósági bizonyítvány</t>
  </si>
  <si>
    <t>címadományozás</t>
  </si>
  <si>
    <t>etikai eljárási díj</t>
  </si>
  <si>
    <t>kamat</t>
  </si>
  <si>
    <t>rendezvények</t>
  </si>
  <si>
    <t>8.</t>
  </si>
  <si>
    <t>bérleti díj</t>
  </si>
  <si>
    <t>9.</t>
  </si>
  <si>
    <t>egyéb irodai szolgáltatás</t>
  </si>
  <si>
    <t>10.</t>
  </si>
  <si>
    <t>költségvetési támogatás</t>
  </si>
  <si>
    <t>11.</t>
  </si>
  <si>
    <t>kerekítési különbözet</t>
  </si>
  <si>
    <t>K</t>
  </si>
  <si>
    <t>K.</t>
  </si>
  <si>
    <t>MÉK - rész (részesedés a fenntartásából)</t>
  </si>
  <si>
    <t>Dologi kiadások</t>
  </si>
  <si>
    <t>iroda üzemeltetése:</t>
  </si>
  <si>
    <t>irodaszer, nyomtatvány, anyagköltség:</t>
  </si>
  <si>
    <t>irodai egyéb /másol.fenntart../:</t>
  </si>
  <si>
    <t>posta költség:</t>
  </si>
  <si>
    <t>rendezvények, kállítás, oktatás stb.</t>
  </si>
  <si>
    <t>szakkönyv-sajtó</t>
  </si>
  <si>
    <t>Személyi kiadások</t>
  </si>
  <si>
    <t>Bér jellegű személyi kiadások</t>
  </si>
  <si>
    <t>adminisztrátor</t>
  </si>
  <si>
    <t>adminisztrátor bére /heti 39 ó/</t>
  </si>
  <si>
    <t>adminisztrátor jutalma</t>
  </si>
  <si>
    <t>SZE</t>
  </si>
  <si>
    <t>titkár bére</t>
  </si>
  <si>
    <t>tiszteletdíjak</t>
  </si>
  <si>
    <t>elnök díja</t>
  </si>
  <si>
    <t>alelnök díja</t>
  </si>
  <si>
    <t>részvétel elnökségi ülésen:</t>
  </si>
  <si>
    <t>részvétel bizottsági ülésen:</t>
  </si>
  <si>
    <t>elnökök +díja ülés vezetéséért:</t>
  </si>
  <si>
    <t>részvétel országos gyűlésen:</t>
  </si>
  <si>
    <t>részvétel országos tárgyaláson:</t>
  </si>
  <si>
    <t>kamarai biztosok vezetőjének +díja</t>
  </si>
  <si>
    <t>kamarai biztosok kiszállási díja:</t>
  </si>
  <si>
    <t xml:space="preserve">eseti megbízás   </t>
  </si>
  <si>
    <t>Költség jellegű személyi kiadások</t>
  </si>
  <si>
    <t>titkár megbizási díja</t>
  </si>
  <si>
    <t>könyvelő</t>
  </si>
  <si>
    <t>jogtanácsos</t>
  </si>
  <si>
    <t>Kiküldetés</t>
  </si>
  <si>
    <t>reprezentáció</t>
  </si>
  <si>
    <t>Személyi kiadások közterhe</t>
  </si>
  <si>
    <t>adminisztrátor javadalmának közterhe</t>
  </si>
  <si>
    <t xml:space="preserve">titkár díjának közterhe </t>
  </si>
  <si>
    <t>CS</t>
  </si>
  <si>
    <t xml:space="preserve">jogtanácsos  díjának közterhe </t>
  </si>
  <si>
    <t>tiszteletdíjak közterhe</t>
  </si>
  <si>
    <t>Irodai beszerzés</t>
  </si>
  <si>
    <t>Irodai eszköz, berendezés</t>
  </si>
  <si>
    <t>kiegészítő bútorzat</t>
  </si>
  <si>
    <t>Egyéb kiadások</t>
  </si>
  <si>
    <t>Bankköltség</t>
  </si>
  <si>
    <t xml:space="preserve">Egyéb kiadások </t>
  </si>
  <si>
    <t>Építészeti díjak támogatása</t>
  </si>
  <si>
    <t>Szakmai kirándulás</t>
  </si>
  <si>
    <t>EKF szakmai közreműködés</t>
  </si>
  <si>
    <t>Továbbképzések támogatása</t>
  </si>
  <si>
    <t xml:space="preserve">Klubnapok </t>
  </si>
  <si>
    <t>Konyhafelszerelések</t>
  </si>
  <si>
    <t>KÖ</t>
  </si>
  <si>
    <t>Következő évre áthúzódó</t>
  </si>
  <si>
    <t>KÖB.</t>
  </si>
  <si>
    <t>KÖK.</t>
  </si>
  <si>
    <t>MÉK-rész</t>
  </si>
  <si>
    <t>Személyi kiadások közterhei</t>
  </si>
  <si>
    <t>Z</t>
  </si>
  <si>
    <t xml:space="preserve">Záró készlet  </t>
  </si>
  <si>
    <t>Z.</t>
  </si>
  <si>
    <t>Záró pénzkészlet</t>
  </si>
  <si>
    <t>Záró ingatlan állóeszköz készlet</t>
  </si>
  <si>
    <t>amort:</t>
  </si>
  <si>
    <t>elnök</t>
  </si>
  <si>
    <t>tag jogosultság nálkül 30%</t>
  </si>
  <si>
    <t>KÖLTSÉGVETÉSI  BESZÁMOLÓ</t>
  </si>
  <si>
    <t>Teljesült</t>
  </si>
  <si>
    <r>
      <t xml:space="preserve">Pénzkészlet egyenlege 2021.12.31-én  ( </t>
    </r>
    <r>
      <rPr>
        <sz val="12"/>
        <color theme="1"/>
        <rFont val="Arial ce"/>
      </rPr>
      <t>= N.1.+ E + B - K - KÖ)</t>
    </r>
  </si>
  <si>
    <t>építész évkönyv,ÉKS</t>
  </si>
  <si>
    <t>2022. évi gazdálkodásáról</t>
  </si>
  <si>
    <t>2022.</t>
  </si>
  <si>
    <t xml:space="preserve">Nyitó készlet 2022.1.1-én </t>
  </si>
  <si>
    <t>2022. évi</t>
  </si>
  <si>
    <t>Kiadások  2022-ben</t>
  </si>
  <si>
    <r>
      <t xml:space="preserve">2022. évi Egyenleg ( </t>
    </r>
    <r>
      <rPr>
        <sz val="12"/>
        <color theme="1"/>
        <rFont val="Arial ce"/>
      </rPr>
      <t>= B - K )</t>
    </r>
  </si>
  <si>
    <t>Bevételek  2022-ben</t>
  </si>
  <si>
    <t>telefon,internet:</t>
  </si>
  <si>
    <t>Szabó Zoltán sk.</t>
  </si>
  <si>
    <t>Szijártó Ibolya 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</si>
</sst>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 x14ac:knownFonts="1">
    <font>
      <sz val="11"/>
      <color theme="1"/>
      <name val="Arial"/>
    </font>
    <font>
      <sz val="10"/>
      <color theme="1"/>
      <name val="Arial ce"/>
    </font>
    <font>
      <sz val="11"/>
      <color theme="1"/>
      <name val="Arial ce"/>
    </font>
    <font>
      <b/>
      <sz val="12"/>
      <color theme="1"/>
      <name val="Arial ce"/>
    </font>
    <font>
      <b/>
      <sz val="14"/>
      <color theme="1"/>
      <name val="Arial ce"/>
    </font>
    <font>
      <sz val="14"/>
      <color theme="1"/>
      <name val="Arial ce"/>
    </font>
    <font>
      <sz val="12"/>
      <color theme="1"/>
      <name val="Arial ce"/>
    </font>
    <font>
      <sz val="11"/>
      <name val="Arial"/>
      <family val="2"/>
      <charset val="238"/>
    </font>
    <font>
      <sz val="9"/>
      <color theme="1"/>
      <name val="Arial ce"/>
    </font>
    <font>
      <b/>
      <sz val="16"/>
      <color theme="1"/>
      <name val="Arial ce"/>
    </font>
    <font>
      <b/>
      <sz val="12"/>
      <name val="Arial"/>
      <family val="2"/>
      <charset val="238"/>
    </font>
    <font>
      <b/>
      <sz val="10"/>
      <color theme="1"/>
      <name val="Arial ce"/>
    </font>
    <font>
      <b/>
      <sz val="11"/>
      <color theme="1"/>
      <name val="Arial ce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6"/>
      <color theme="1"/>
      <name val="Arial ce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Arial ce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0"/>
      <color theme="1"/>
      <name val="Arial ce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b/>
      <sz val="11"/>
      <name val="Arial ce"/>
    </font>
    <font>
      <sz val="11"/>
      <name val="Arial ce"/>
    </font>
    <font>
      <sz val="12"/>
      <name val="Arial ce"/>
    </font>
    <font>
      <b/>
      <sz val="10"/>
      <name val="Arial ce"/>
    </font>
    <font>
      <b/>
      <sz val="11"/>
      <name val="Calibri"/>
      <family val="2"/>
      <charset val="238"/>
    </font>
    <font>
      <sz val="10"/>
      <name val="Arial ce"/>
      <charset val="238"/>
    </font>
    <font>
      <b/>
      <sz val="8"/>
      <name val="Arial ce"/>
    </font>
    <font>
      <sz val="8"/>
      <color theme="1"/>
      <name val="Arial ce"/>
    </font>
    <font>
      <b/>
      <sz val="8"/>
      <color theme="1"/>
      <name val="Arial ce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333333"/>
      </bottom>
      <diagonal/>
    </border>
    <border>
      <left/>
      <right/>
      <top/>
      <bottom style="thin">
        <color rgb="FF8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5"/>
  </cellStyleXfs>
  <cellXfs count="272">
    <xf numFmtId="0" fontId="0" fillId="0" borderId="0" xfId="0" applyFont="1" applyAlignment="1"/>
    <xf numFmtId="0" fontId="2" fillId="0" borderId="1" xfId="0" applyFont="1" applyBorder="1"/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/>
    <xf numFmtId="9" fontId="2" fillId="0" borderId="2" xfId="0" applyNumberFormat="1" applyFont="1" applyBorder="1"/>
    <xf numFmtId="0" fontId="1" fillId="0" borderId="4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/>
    <xf numFmtId="9" fontId="1" fillId="0" borderId="2" xfId="0" applyNumberFormat="1" applyFont="1" applyBorder="1"/>
    <xf numFmtId="3" fontId="1" fillId="0" borderId="3" xfId="0" applyNumberFormat="1" applyFont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3" fontId="11" fillId="2" borderId="5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/>
    <xf numFmtId="9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2" fillId="2" borderId="5" xfId="0" applyNumberFormat="1" applyFont="1" applyFill="1" applyBorder="1" applyAlignment="1">
      <alignment horizontal="right" vertical="center"/>
    </xf>
    <xf numFmtId="3" fontId="12" fillId="2" borderId="5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1" fillId="0" borderId="4" xfId="0" applyNumberFormat="1" applyFont="1" applyBorder="1" applyAlignment="1">
      <alignment horizontal="right" vertical="center"/>
    </xf>
    <xf numFmtId="9" fontId="11" fillId="0" borderId="4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9" fontId="12" fillId="0" borderId="4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9" fontId="1" fillId="0" borderId="7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1" fillId="0" borderId="5" xfId="0" applyFont="1" applyBorder="1"/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1" fillId="0" borderId="5" xfId="0" applyFont="1" applyBorder="1"/>
    <xf numFmtId="0" fontId="0" fillId="0" borderId="5" xfId="0" applyFont="1" applyBorder="1" applyAlignment="1"/>
    <xf numFmtId="0" fontId="13" fillId="0" borderId="5" xfId="0" applyFont="1" applyBorder="1" applyAlignment="1">
      <alignment vertical="center"/>
    </xf>
    <xf numFmtId="0" fontId="1" fillId="0" borderId="8" xfId="0" applyFont="1" applyBorder="1"/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1" fillId="0" borderId="8" xfId="0" applyFont="1" applyBorder="1"/>
    <xf numFmtId="0" fontId="0" fillId="0" borderId="8" xfId="0" applyFont="1" applyBorder="1" applyAlignment="1"/>
    <xf numFmtId="0" fontId="6" fillId="0" borderId="8" xfId="0" applyFont="1" applyBorder="1" applyAlignment="1">
      <alignment vertical="center"/>
    </xf>
    <xf numFmtId="0" fontId="0" fillId="0" borderId="0" xfId="0" applyFont="1" applyAlignment="1"/>
    <xf numFmtId="0" fontId="10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22" fillId="3" borderId="8" xfId="0" applyFont="1" applyFill="1" applyBorder="1" applyAlignment="1">
      <alignment vertical="center"/>
    </xf>
    <xf numFmtId="0" fontId="23" fillId="3" borderId="8" xfId="0" applyFont="1" applyFill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3" fontId="12" fillId="3" borderId="8" xfId="0" applyNumberFormat="1" applyFont="1" applyFill="1" applyBorder="1" applyAlignment="1">
      <alignment vertical="center"/>
    </xf>
    <xf numFmtId="0" fontId="0" fillId="0" borderId="0" xfId="0" applyFont="1" applyAlignment="1"/>
    <xf numFmtId="164" fontId="24" fillId="0" borderId="5" xfId="1" applyNumberFormat="1" applyFont="1" applyFill="1" applyBorder="1" applyAlignment="1">
      <alignment horizontal="right" vertical="center"/>
    </xf>
    <xf numFmtId="164" fontId="24" fillId="0" borderId="5" xfId="1" applyNumberFormat="1" applyFont="1" applyFill="1" applyBorder="1" applyAlignment="1">
      <alignment vertical="center"/>
    </xf>
    <xf numFmtId="164" fontId="25" fillId="0" borderId="5" xfId="1" applyNumberFormat="1" applyFont="1" applyBorder="1" applyAlignment="1">
      <alignment horizontal="right" vertical="center"/>
    </xf>
    <xf numFmtId="1" fontId="16" fillId="3" borderId="8" xfId="0" applyNumberFormat="1" applyFont="1" applyFill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3" fontId="13" fillId="0" borderId="8" xfId="0" applyNumberFormat="1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4" fillId="0" borderId="8" xfId="0" applyFont="1" applyBorder="1"/>
    <xf numFmtId="0" fontId="29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5" xfId="0" applyFont="1" applyBorder="1"/>
    <xf numFmtId="1" fontId="24" fillId="0" borderId="5" xfId="0" applyNumberFormat="1" applyFont="1" applyBorder="1"/>
    <xf numFmtId="0" fontId="29" fillId="0" borderId="8" xfId="0" applyFont="1" applyBorder="1"/>
    <xf numFmtId="0" fontId="29" fillId="0" borderId="8" xfId="0" applyFont="1" applyBorder="1" applyAlignment="1">
      <alignment vertical="top" wrapText="1"/>
    </xf>
    <xf numFmtId="0" fontId="30" fillId="0" borderId="8" xfId="0" applyFont="1" applyBorder="1"/>
    <xf numFmtId="10" fontId="32" fillId="0" borderId="8" xfId="0" applyNumberFormat="1" applyFont="1" applyBorder="1" applyAlignment="1">
      <alignment vertical="center"/>
    </xf>
    <xf numFmtId="10" fontId="32" fillId="0" borderId="8" xfId="0" applyNumberFormat="1" applyFont="1" applyBorder="1"/>
    <xf numFmtId="10" fontId="34" fillId="0" borderId="8" xfId="0" applyNumberFormat="1" applyFont="1" applyBorder="1" applyAlignment="1">
      <alignment vertical="center"/>
    </xf>
    <xf numFmtId="3" fontId="1" fillId="0" borderId="8" xfId="0" applyNumberFormat="1" applyFont="1" applyBorder="1"/>
    <xf numFmtId="3" fontId="2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/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0" fillId="0" borderId="5" xfId="0" applyFont="1" applyBorder="1" applyAlignment="1"/>
    <xf numFmtId="3" fontId="1" fillId="0" borderId="5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10" fontId="28" fillId="0" borderId="5" xfId="0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9" fillId="0" borderId="5" xfId="0" applyFont="1" applyBorder="1"/>
    <xf numFmtId="0" fontId="24" fillId="0" borderId="5" xfId="0" applyFont="1" applyBorder="1" applyAlignment="1">
      <alignment vertical="top" wrapText="1"/>
    </xf>
    <xf numFmtId="0" fontId="31" fillId="0" borderId="5" xfId="0" applyFont="1" applyBorder="1" applyAlignment="1">
      <alignment vertical="center"/>
    </xf>
    <xf numFmtId="0" fontId="31" fillId="0" borderId="5" xfId="0" applyFont="1" applyBorder="1" applyAlignment="1">
      <alignment vertical="top" wrapText="1"/>
    </xf>
    <xf numFmtId="0" fontId="31" fillId="0" borderId="5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vertical="center"/>
    </xf>
    <xf numFmtId="9" fontId="8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vertical="center"/>
    </xf>
    <xf numFmtId="9" fontId="11" fillId="0" borderId="5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9" fontId="11" fillId="0" borderId="5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2" fillId="0" borderId="5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9" fontId="1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vertical="center"/>
    </xf>
    <xf numFmtId="9" fontId="1" fillId="0" borderId="5" xfId="0" applyNumberFormat="1" applyFont="1" applyBorder="1" applyAlignment="1">
      <alignment vertical="center"/>
    </xf>
    <xf numFmtId="3" fontId="11" fillId="0" borderId="8" xfId="0" applyNumberFormat="1" applyFont="1" applyBorder="1" applyAlignment="1">
      <alignment horizontal="right" vertical="center"/>
    </xf>
    <xf numFmtId="164" fontId="11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3" fontId="11" fillId="0" borderId="5" xfId="0" applyNumberFormat="1" applyFont="1" applyBorder="1"/>
    <xf numFmtId="1" fontId="1" fillId="0" borderId="5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top" wrapText="1"/>
    </xf>
    <xf numFmtId="1" fontId="1" fillId="0" borderId="5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right" vertical="top" wrapText="1"/>
    </xf>
    <xf numFmtId="3" fontId="1" fillId="0" borderId="5" xfId="0" applyNumberFormat="1" applyFont="1" applyBorder="1" applyAlignment="1">
      <alignment horizontal="right" vertical="top" wrapText="1"/>
    </xf>
    <xf numFmtId="9" fontId="1" fillId="0" borderId="5" xfId="0" applyNumberFormat="1" applyFont="1" applyBorder="1" applyAlignment="1">
      <alignment vertical="top" wrapText="1"/>
    </xf>
    <xf numFmtId="9" fontId="1" fillId="0" borderId="5" xfId="0" applyNumberFormat="1" applyFont="1" applyBorder="1" applyAlignment="1">
      <alignment horizontal="right" vertical="center"/>
    </xf>
    <xf numFmtId="0" fontId="17" fillId="0" borderId="5" xfId="0" applyFont="1" applyBorder="1"/>
    <xf numFmtId="3" fontId="17" fillId="0" borderId="5" xfId="0" applyNumberFormat="1" applyFont="1" applyBorder="1"/>
    <xf numFmtId="0" fontId="17" fillId="0" borderId="8" xfId="0" applyFont="1" applyBorder="1"/>
    <xf numFmtId="3" fontId="11" fillId="0" borderId="5" xfId="0" applyNumberFormat="1" applyFont="1" applyBorder="1" applyAlignment="1">
      <alignment vertical="top" wrapText="1"/>
    </xf>
    <xf numFmtId="3" fontId="11" fillId="0" borderId="8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right"/>
    </xf>
    <xf numFmtId="164" fontId="2" fillId="0" borderId="5" xfId="0" applyNumberFormat="1" applyFont="1" applyBorder="1" applyAlignment="1">
      <alignment vertical="center"/>
    </xf>
    <xf numFmtId="9" fontId="2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vertical="center"/>
    </xf>
    <xf numFmtId="9" fontId="12" fillId="0" borderId="5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/>
    </xf>
    <xf numFmtId="164" fontId="25" fillId="0" borderId="5" xfId="1" applyNumberFormat="1" applyFont="1" applyFill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24" fillId="0" borderId="5" xfId="1" applyFont="1" applyBorder="1"/>
    <xf numFmtId="3" fontId="3" fillId="0" borderId="1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/>
    </xf>
    <xf numFmtId="9" fontId="2" fillId="0" borderId="5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165" fontId="1" fillId="0" borderId="5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0" xfId="0" applyFont="1" applyBorder="1"/>
    <xf numFmtId="164" fontId="1" fillId="0" borderId="10" xfId="0" applyNumberFormat="1" applyFont="1" applyBorder="1" applyAlignment="1">
      <alignment vertical="center"/>
    </xf>
    <xf numFmtId="164" fontId="24" fillId="0" borderId="10" xfId="1" applyNumberFormat="1" applyFont="1" applyFill="1" applyBorder="1" applyAlignment="1">
      <alignment vertical="center"/>
    </xf>
    <xf numFmtId="164" fontId="25" fillId="0" borderId="10" xfId="1" applyNumberFormat="1" applyFont="1" applyFill="1" applyBorder="1" applyAlignment="1">
      <alignment vertical="center"/>
    </xf>
    <xf numFmtId="3" fontId="21" fillId="0" borderId="5" xfId="0" applyNumberFormat="1" applyFont="1" applyBorder="1" applyAlignment="1">
      <alignment horizontal="right" vertical="center"/>
    </xf>
    <xf numFmtId="164" fontId="25" fillId="0" borderId="10" xfId="1" applyNumberFormat="1" applyFont="1" applyFill="1" applyBorder="1" applyAlignment="1">
      <alignment horizontal="right" vertical="center"/>
    </xf>
    <xf numFmtId="0" fontId="24" fillId="0" borderId="10" xfId="1" applyFont="1" applyBorder="1"/>
    <xf numFmtId="0" fontId="1" fillId="0" borderId="15" xfId="0" applyFont="1" applyBorder="1"/>
    <xf numFmtId="0" fontId="1" fillId="0" borderId="9" xfId="0" applyFont="1" applyBorder="1"/>
    <xf numFmtId="49" fontId="1" fillId="0" borderId="9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9" fontId="1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horizontal="right" vertical="center"/>
    </xf>
    <xf numFmtId="0" fontId="1" fillId="0" borderId="16" xfId="0" applyFont="1" applyBorder="1"/>
    <xf numFmtId="49" fontId="4" fillId="0" borderId="17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3" fillId="0" borderId="17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9" fontId="3" fillId="0" borderId="5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9" fontId="6" fillId="0" borderId="5" xfId="0" applyNumberFormat="1" applyFont="1" applyBorder="1" applyAlignment="1">
      <alignment vertical="center"/>
    </xf>
    <xf numFmtId="0" fontId="1" fillId="0" borderId="17" xfId="0" applyFont="1" applyBorder="1"/>
    <xf numFmtId="49" fontId="2" fillId="0" borderId="5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vertical="center"/>
    </xf>
    <xf numFmtId="49" fontId="12" fillId="0" borderId="17" xfId="0" applyNumberFormat="1" applyFont="1" applyBorder="1" applyAlignment="1">
      <alignment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left" vertical="center"/>
    </xf>
    <xf numFmtId="49" fontId="12" fillId="0" borderId="5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right" vertical="center"/>
    </xf>
    <xf numFmtId="49" fontId="11" fillId="0" borderId="5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left" vertical="top"/>
    </xf>
    <xf numFmtId="49" fontId="11" fillId="0" borderId="5" xfId="0" applyNumberFormat="1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29" fillId="0" borderId="5" xfId="0" applyFont="1" applyBorder="1" applyAlignment="1">
      <alignment vertical="top" wrapText="1"/>
    </xf>
    <xf numFmtId="0" fontId="17" fillId="0" borderId="17" xfId="0" applyFont="1" applyBorder="1"/>
    <xf numFmtId="0" fontId="30" fillId="0" borderId="5" xfId="0" applyFont="1" applyBorder="1"/>
    <xf numFmtId="49" fontId="1" fillId="0" borderId="17" xfId="0" applyNumberFormat="1" applyFont="1" applyBorder="1" applyAlignment="1">
      <alignment vertical="top"/>
    </xf>
    <xf numFmtId="0" fontId="11" fillId="0" borderId="17" xfId="0" applyFont="1" applyBorder="1"/>
    <xf numFmtId="10" fontId="33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0" fontId="34" fillId="0" borderId="5" xfId="0" applyNumberFormat="1" applyFont="1" applyBorder="1" applyAlignment="1">
      <alignment vertical="center"/>
    </xf>
    <xf numFmtId="0" fontId="0" fillId="0" borderId="17" xfId="0" applyFont="1" applyBorder="1" applyAlignment="1"/>
    <xf numFmtId="9" fontId="33" fillId="0" borderId="5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vertical="center"/>
    </xf>
    <xf numFmtId="0" fontId="19" fillId="0" borderId="17" xfId="0" applyFont="1" applyBorder="1"/>
    <xf numFmtId="0" fontId="19" fillId="0" borderId="5" xfId="0" applyFont="1" applyBorder="1"/>
    <xf numFmtId="0" fontId="19" fillId="0" borderId="5" xfId="0" applyFont="1" applyBorder="1" applyAlignment="1">
      <alignment horizontal="left"/>
    </xf>
    <xf numFmtId="0" fontId="3" fillId="0" borderId="17" xfId="0" applyFont="1" applyBorder="1" applyAlignment="1">
      <alignment vertical="center"/>
    </xf>
    <xf numFmtId="0" fontId="20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3" fontId="2" fillId="0" borderId="5" xfId="0" applyNumberFormat="1" applyFont="1" applyBorder="1"/>
    <xf numFmtId="3" fontId="1" fillId="0" borderId="5" xfId="0" applyNumberFormat="1" applyFont="1" applyBorder="1" applyAlignment="1">
      <alignment horizontal="center"/>
    </xf>
    <xf numFmtId="0" fontId="35" fillId="0" borderId="5" xfId="0" applyFont="1" applyBorder="1" applyAlignment="1"/>
    <xf numFmtId="49" fontId="2" fillId="0" borderId="18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/>
    <xf numFmtId="3" fontId="2" fillId="0" borderId="10" xfId="0" applyNumberFormat="1" applyFont="1" applyBorder="1"/>
    <xf numFmtId="0" fontId="0" fillId="0" borderId="10" xfId="0" applyFont="1" applyBorder="1" applyAlignment="1"/>
    <xf numFmtId="3" fontId="2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" fontId="13" fillId="0" borderId="5" xfId="0" applyNumberFormat="1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2"/>
  <sheetViews>
    <sheetView tabSelected="1" workbookViewId="0">
      <pane xSplit="7" ySplit="9" topLeftCell="H137" activePane="bottomRight" state="frozen"/>
      <selection pane="topRight" activeCell="H1" sqref="H1"/>
      <selection pane="bottomLeft" activeCell="A10" sqref="A10"/>
      <selection pane="bottomRight" activeCell="A153" sqref="A153:XFD590"/>
    </sheetView>
  </sheetViews>
  <sheetFormatPr defaultColWidth="12.625" defaultRowHeight="15" customHeight="1" x14ac:dyDescent="0.2"/>
  <cols>
    <col min="1" max="2" width="3.75" customWidth="1"/>
    <col min="3" max="3" width="3.125" customWidth="1"/>
    <col min="4" max="4" width="3.25" customWidth="1"/>
    <col min="5" max="5" width="3.625" customWidth="1"/>
    <col min="6" max="6" width="20.75" customWidth="1"/>
    <col min="7" max="7" width="6.5" customWidth="1"/>
    <col min="8" max="8" width="7" customWidth="1"/>
    <col min="9" max="9" width="8.625" customWidth="1"/>
    <col min="10" max="10" width="7.375" customWidth="1"/>
    <col min="11" max="11" width="7.875" customWidth="1"/>
    <col min="12" max="12" width="5.625" customWidth="1"/>
    <col min="13" max="13" width="6.875" customWidth="1"/>
    <col min="14" max="14" width="6.375" customWidth="1"/>
    <col min="15" max="15" width="7.625" customWidth="1"/>
    <col min="16" max="16" width="5.625" customWidth="1"/>
    <col min="17" max="17" width="5.75" customWidth="1"/>
    <col min="18" max="18" width="6.875" style="56" customWidth="1"/>
    <col min="19" max="19" width="7.625" style="44" customWidth="1"/>
    <col min="20" max="25" width="7.625" customWidth="1"/>
  </cols>
  <sheetData>
    <row r="1" spans="1:19" ht="15.75" x14ac:dyDescent="0.2">
      <c r="A1" s="186"/>
      <c r="B1" s="187"/>
      <c r="C1" s="187"/>
      <c r="D1" s="187"/>
      <c r="E1" s="187"/>
      <c r="F1" s="188"/>
      <c r="G1" s="187"/>
      <c r="H1" s="188"/>
      <c r="I1" s="188"/>
      <c r="J1" s="189"/>
      <c r="K1" s="190"/>
      <c r="L1" s="189"/>
      <c r="M1" s="189"/>
      <c r="N1" s="191"/>
      <c r="O1" s="192"/>
      <c r="P1" s="187"/>
      <c r="Q1" s="187"/>
      <c r="R1" s="193"/>
      <c r="S1" s="35"/>
    </row>
    <row r="2" spans="1:19" ht="18" x14ac:dyDescent="0.2">
      <c r="A2" s="194"/>
      <c r="B2" s="195"/>
      <c r="C2" s="196"/>
      <c r="D2" s="197"/>
      <c r="E2" s="198"/>
      <c r="F2" s="36" t="s">
        <v>129</v>
      </c>
      <c r="G2" s="36"/>
      <c r="H2" s="36"/>
      <c r="I2" s="36"/>
      <c r="J2" s="111"/>
      <c r="K2" s="129"/>
      <c r="L2" s="111"/>
      <c r="M2" s="106"/>
      <c r="N2" s="117"/>
      <c r="O2" s="35"/>
      <c r="P2" s="36"/>
      <c r="Q2" s="36"/>
      <c r="R2" s="47"/>
      <c r="S2" s="35"/>
    </row>
    <row r="3" spans="1:19" ht="18" x14ac:dyDescent="0.2">
      <c r="A3" s="194"/>
      <c r="B3" s="195"/>
      <c r="C3" s="196"/>
      <c r="D3" s="197"/>
      <c r="E3" s="198"/>
      <c r="F3" s="36"/>
      <c r="G3" s="198"/>
      <c r="H3" s="36"/>
      <c r="I3" s="36"/>
      <c r="J3" s="111"/>
      <c r="K3" s="129"/>
      <c r="L3" s="111"/>
      <c r="M3" s="106"/>
      <c r="N3" s="117"/>
      <c r="O3" s="35"/>
      <c r="P3" s="36"/>
      <c r="Q3" s="36"/>
      <c r="R3" s="47"/>
      <c r="S3" s="35"/>
    </row>
    <row r="4" spans="1:19" ht="15.75" x14ac:dyDescent="0.2">
      <c r="A4" s="199"/>
      <c r="B4" s="200"/>
      <c r="C4" s="201"/>
      <c r="D4" s="202"/>
      <c r="E4" s="40"/>
      <c r="F4" s="37" t="s">
        <v>0</v>
      </c>
      <c r="G4" s="40"/>
      <c r="H4" s="203"/>
      <c r="I4" s="203"/>
      <c r="J4" s="124"/>
      <c r="K4" s="204"/>
      <c r="L4" s="124"/>
      <c r="M4" s="124"/>
      <c r="N4" s="124"/>
      <c r="O4" s="35"/>
      <c r="P4" s="37"/>
      <c r="Q4" s="37"/>
      <c r="R4" s="48"/>
      <c r="S4" s="39"/>
    </row>
    <row r="5" spans="1:19" ht="15.75" x14ac:dyDescent="0.2">
      <c r="A5" s="199"/>
      <c r="B5" s="200"/>
      <c r="C5" s="201"/>
      <c r="D5" s="202"/>
      <c r="E5" s="40"/>
      <c r="F5" s="37" t="s">
        <v>133</v>
      </c>
      <c r="G5" s="40"/>
      <c r="H5" s="203"/>
      <c r="I5" s="203"/>
      <c r="J5" s="124"/>
      <c r="K5" s="204"/>
      <c r="L5" s="124"/>
      <c r="M5" s="124"/>
      <c r="N5" s="124"/>
      <c r="O5" s="35"/>
      <c r="P5" s="37"/>
      <c r="Q5" s="37"/>
      <c r="R5" s="48"/>
      <c r="S5" s="39"/>
    </row>
    <row r="6" spans="1:19" x14ac:dyDescent="0.2">
      <c r="A6" s="205"/>
      <c r="B6" s="35"/>
      <c r="C6" s="35"/>
      <c r="D6" s="35"/>
      <c r="E6" s="42"/>
      <c r="F6" s="206" t="s">
        <v>134</v>
      </c>
      <c r="G6" s="42"/>
      <c r="H6" s="203"/>
      <c r="I6" s="203"/>
      <c r="J6" s="124"/>
      <c r="K6" s="204"/>
      <c r="L6" s="124"/>
      <c r="M6" s="124"/>
      <c r="N6" s="124"/>
      <c r="O6" s="35"/>
      <c r="P6" s="35"/>
      <c r="Q6" s="35"/>
      <c r="R6" s="46"/>
    </row>
    <row r="7" spans="1:19" ht="14.25" customHeight="1" x14ac:dyDescent="0.2">
      <c r="A7" s="207"/>
      <c r="B7" s="208"/>
      <c r="C7" s="209"/>
      <c r="D7" s="206"/>
      <c r="E7" s="39"/>
      <c r="F7" s="39"/>
      <c r="G7" s="39"/>
      <c r="H7" s="1" t="s">
        <v>136</v>
      </c>
      <c r="I7" s="2"/>
      <c r="J7" s="3"/>
      <c r="K7" s="4"/>
      <c r="L7" s="3"/>
      <c r="M7" s="3"/>
      <c r="N7" s="3"/>
      <c r="O7" s="167" t="s">
        <v>1</v>
      </c>
      <c r="P7" s="170"/>
      <c r="Q7" s="171" t="s">
        <v>130</v>
      </c>
      <c r="R7" s="171"/>
    </row>
    <row r="8" spans="1:19" ht="14.25" x14ac:dyDescent="0.2">
      <c r="A8" s="210"/>
      <c r="B8" s="211"/>
      <c r="C8" s="212"/>
      <c r="D8" s="213"/>
      <c r="E8" s="42"/>
      <c r="F8" s="5"/>
      <c r="G8" s="42"/>
      <c r="H8" s="6" t="s">
        <v>2</v>
      </c>
      <c r="I8" s="7" t="s">
        <v>3</v>
      </c>
      <c r="J8" s="8" t="s">
        <v>4</v>
      </c>
      <c r="K8" s="9" t="s">
        <v>5</v>
      </c>
      <c r="L8" s="8" t="s">
        <v>4</v>
      </c>
      <c r="M8" s="8" t="s">
        <v>4</v>
      </c>
      <c r="N8" s="8" t="s">
        <v>6</v>
      </c>
      <c r="O8" s="10" t="s">
        <v>4</v>
      </c>
      <c r="P8" s="42"/>
      <c r="Q8" s="168">
        <v>2022</v>
      </c>
      <c r="R8" s="169"/>
    </row>
    <row r="9" spans="1:19" thickBot="1" x14ac:dyDescent="0.25">
      <c r="A9" s="205"/>
      <c r="B9" s="35"/>
      <c r="C9" s="35"/>
      <c r="D9" s="35"/>
      <c r="E9" s="42"/>
      <c r="F9" s="35"/>
      <c r="G9" s="106"/>
      <c r="H9" s="107"/>
      <c r="I9" s="108"/>
      <c r="J9" s="109"/>
      <c r="K9" s="110"/>
      <c r="L9" s="109"/>
      <c r="M9" s="109"/>
      <c r="N9" s="109"/>
      <c r="O9" s="46"/>
      <c r="P9" s="35"/>
      <c r="Q9" s="35"/>
      <c r="R9" s="46"/>
    </row>
    <row r="10" spans="1:19" ht="21" thickBot="1" x14ac:dyDescent="0.25">
      <c r="A10" s="199" t="s">
        <v>7</v>
      </c>
      <c r="B10" s="200"/>
      <c r="C10" s="201"/>
      <c r="D10" s="214"/>
      <c r="E10" s="37"/>
      <c r="F10" s="37" t="s">
        <v>135</v>
      </c>
      <c r="G10" s="111"/>
      <c r="H10" s="35"/>
      <c r="I10" s="35"/>
      <c r="J10" s="35"/>
      <c r="K10" s="35"/>
      <c r="L10" s="35"/>
      <c r="M10" s="35"/>
      <c r="N10" s="93"/>
      <c r="O10" s="112">
        <f>N12+N17+O20</f>
        <v>46723</v>
      </c>
      <c r="P10" s="37"/>
      <c r="Q10" s="37"/>
      <c r="R10" s="59">
        <f>SUM(R12:R20)</f>
        <v>46723</v>
      </c>
    </row>
    <row r="11" spans="1:19" x14ac:dyDescent="0.2">
      <c r="A11" s="205"/>
      <c r="B11" s="35"/>
      <c r="C11" s="35"/>
      <c r="D11" s="35"/>
      <c r="E11" s="42"/>
      <c r="F11" s="35"/>
      <c r="G11" s="106"/>
      <c r="H11" s="41"/>
      <c r="I11" s="41"/>
      <c r="J11" s="113"/>
      <c r="K11" s="114"/>
      <c r="L11" s="113"/>
      <c r="M11" s="115"/>
      <c r="N11" s="115"/>
      <c r="O11" s="46"/>
      <c r="P11" s="35"/>
      <c r="Q11" s="35"/>
      <c r="R11" s="46"/>
    </row>
    <row r="12" spans="1:19" ht="15.75" x14ac:dyDescent="0.2">
      <c r="A12" s="215" t="s">
        <v>8</v>
      </c>
      <c r="B12" s="216" t="s">
        <v>9</v>
      </c>
      <c r="C12" s="217"/>
      <c r="D12" s="218"/>
      <c r="E12" s="38"/>
      <c r="F12" s="38" t="s">
        <v>10</v>
      </c>
      <c r="G12" s="115"/>
      <c r="H12" s="35"/>
      <c r="I12" s="35"/>
      <c r="J12" s="35"/>
      <c r="K12" s="35"/>
      <c r="L12" s="35"/>
      <c r="M12" s="35"/>
      <c r="N12" s="115">
        <v>34660</v>
      </c>
      <c r="O12" s="116"/>
      <c r="P12" s="89"/>
      <c r="Q12" s="38"/>
      <c r="R12" s="49">
        <f>SUM(Q13:Q15)</f>
        <v>34660</v>
      </c>
    </row>
    <row r="13" spans="1:19" ht="15.75" x14ac:dyDescent="0.2">
      <c r="A13" s="207" t="s">
        <v>8</v>
      </c>
      <c r="B13" s="208" t="s">
        <v>9</v>
      </c>
      <c r="C13" s="209" t="s">
        <v>9</v>
      </c>
      <c r="D13" s="39"/>
      <c r="E13" s="39"/>
      <c r="F13" s="39" t="s">
        <v>11</v>
      </c>
      <c r="G13" s="117"/>
      <c r="H13" s="118"/>
      <c r="I13" s="118"/>
      <c r="J13" s="119"/>
      <c r="K13" s="120"/>
      <c r="L13" s="119"/>
      <c r="M13" s="121"/>
      <c r="N13" s="115"/>
      <c r="O13" s="116"/>
      <c r="P13" s="39"/>
      <c r="Q13" s="219">
        <v>18436</v>
      </c>
      <c r="R13" s="50"/>
    </row>
    <row r="14" spans="1:19" ht="15.75" x14ac:dyDescent="0.2">
      <c r="A14" s="207" t="s">
        <v>8</v>
      </c>
      <c r="B14" s="208" t="s">
        <v>9</v>
      </c>
      <c r="C14" s="209" t="s">
        <v>12</v>
      </c>
      <c r="D14" s="39"/>
      <c r="E14" s="39"/>
      <c r="F14" s="39" t="s">
        <v>13</v>
      </c>
      <c r="G14" s="117"/>
      <c r="H14" s="35"/>
      <c r="I14" s="35"/>
      <c r="J14" s="35"/>
      <c r="K14" s="35"/>
      <c r="L14" s="35"/>
      <c r="M14" s="122"/>
      <c r="N14" s="115"/>
      <c r="O14" s="116"/>
      <c r="P14" s="39"/>
      <c r="Q14" s="219">
        <v>16013</v>
      </c>
      <c r="R14" s="50"/>
    </row>
    <row r="15" spans="1:19" ht="15.75" x14ac:dyDescent="0.2">
      <c r="A15" s="207" t="s">
        <v>8</v>
      </c>
      <c r="B15" s="208" t="s">
        <v>9</v>
      </c>
      <c r="C15" s="209" t="s">
        <v>14</v>
      </c>
      <c r="D15" s="39"/>
      <c r="E15" s="39"/>
      <c r="F15" s="39" t="s">
        <v>15</v>
      </c>
      <c r="G15" s="117"/>
      <c r="H15" s="35"/>
      <c r="I15" s="35"/>
      <c r="J15" s="35"/>
      <c r="K15" s="35"/>
      <c r="L15" s="35"/>
      <c r="M15" s="122"/>
      <c r="N15" s="115"/>
      <c r="O15" s="116"/>
      <c r="P15" s="39"/>
      <c r="Q15" s="219">
        <v>211</v>
      </c>
      <c r="R15" s="50"/>
    </row>
    <row r="16" spans="1:19" x14ac:dyDescent="0.2">
      <c r="A16" s="205"/>
      <c r="B16" s="35"/>
      <c r="C16" s="35"/>
      <c r="D16" s="35"/>
      <c r="E16" s="42"/>
      <c r="F16" s="35"/>
      <c r="G16" s="106"/>
      <c r="H16" s="35"/>
      <c r="I16" s="35"/>
      <c r="J16" s="35"/>
      <c r="K16" s="35"/>
      <c r="L16" s="35"/>
      <c r="M16" s="122"/>
      <c r="N16" s="115"/>
      <c r="O16" s="52"/>
      <c r="P16" s="35"/>
      <c r="Q16" s="35"/>
      <c r="R16" s="46"/>
    </row>
    <row r="17" spans="1:60" ht="15.75" x14ac:dyDescent="0.2">
      <c r="A17" s="215" t="s">
        <v>8</v>
      </c>
      <c r="B17" s="216" t="s">
        <v>12</v>
      </c>
      <c r="C17" s="217"/>
      <c r="D17" s="216"/>
      <c r="E17" s="39"/>
      <c r="F17" s="38" t="s">
        <v>16</v>
      </c>
      <c r="G17" s="117"/>
      <c r="H17" s="35"/>
      <c r="I17" s="35"/>
      <c r="J17" s="35"/>
      <c r="K17" s="35"/>
      <c r="L17" s="35"/>
      <c r="M17" s="35"/>
      <c r="N17" s="115">
        <v>12061</v>
      </c>
      <c r="O17" s="116"/>
      <c r="P17" s="95"/>
      <c r="Q17" s="95"/>
      <c r="R17" s="74">
        <v>12061</v>
      </c>
    </row>
    <row r="18" spans="1:60" ht="15.75" x14ac:dyDescent="0.2">
      <c r="A18" s="207" t="s">
        <v>8</v>
      </c>
      <c r="B18" s="208" t="s">
        <v>12</v>
      </c>
      <c r="C18" s="209" t="s">
        <v>9</v>
      </c>
      <c r="D18" s="208"/>
      <c r="E18" s="39"/>
      <c r="F18" s="39" t="s">
        <v>17</v>
      </c>
      <c r="G18" s="117"/>
      <c r="H18" s="123"/>
      <c r="I18" s="123"/>
      <c r="J18" s="124"/>
      <c r="K18" s="125"/>
      <c r="L18" s="124"/>
      <c r="M18" s="117">
        <v>12061</v>
      </c>
      <c r="N18" s="115"/>
      <c r="O18" s="126"/>
      <c r="P18" s="95"/>
      <c r="Q18" s="220">
        <v>12061</v>
      </c>
      <c r="R18" s="75"/>
    </row>
    <row r="19" spans="1:60" ht="14.25" x14ac:dyDescent="0.2">
      <c r="A19" s="205"/>
      <c r="B19" s="35"/>
      <c r="C19" s="35"/>
      <c r="D19" s="42"/>
      <c r="E19" s="42"/>
      <c r="F19" s="35"/>
      <c r="G19" s="106"/>
      <c r="H19" s="35"/>
      <c r="I19" s="35"/>
      <c r="J19" s="35"/>
      <c r="K19" s="35"/>
      <c r="L19" s="35"/>
      <c r="M19" s="93"/>
      <c r="N19" s="106"/>
      <c r="O19" s="46"/>
      <c r="P19" s="79"/>
      <c r="Q19" s="79"/>
      <c r="R19" s="76"/>
    </row>
    <row r="20" spans="1:60" ht="20.25" x14ac:dyDescent="0.2">
      <c r="A20" s="199" t="s">
        <v>18</v>
      </c>
      <c r="B20" s="221"/>
      <c r="C20" s="222"/>
      <c r="D20" s="223"/>
      <c r="E20" s="224"/>
      <c r="F20" s="37" t="s">
        <v>19</v>
      </c>
      <c r="G20" s="127"/>
      <c r="H20" s="35"/>
      <c r="I20" s="35"/>
      <c r="J20" s="35"/>
      <c r="K20" s="35"/>
      <c r="L20" s="35"/>
      <c r="M20" s="35"/>
      <c r="N20" s="106"/>
      <c r="O20" s="116">
        <f>N21</f>
        <v>2</v>
      </c>
      <c r="P20" s="96"/>
      <c r="Q20" s="96"/>
      <c r="R20" s="51">
        <v>2</v>
      </c>
    </row>
    <row r="21" spans="1:60" ht="15.75" customHeight="1" x14ac:dyDescent="0.2">
      <c r="A21" s="215" t="s">
        <v>20</v>
      </c>
      <c r="B21" s="225"/>
      <c r="C21" s="217"/>
      <c r="D21" s="218"/>
      <c r="E21" s="226"/>
      <c r="F21" s="38" t="s">
        <v>21</v>
      </c>
      <c r="G21" s="121"/>
      <c r="H21" s="35"/>
      <c r="I21" s="35"/>
      <c r="J21" s="35"/>
      <c r="K21" s="35"/>
      <c r="L21" s="35"/>
      <c r="M21" s="122"/>
      <c r="N21" s="121">
        <v>2</v>
      </c>
      <c r="O21" s="116"/>
      <c r="P21" s="97"/>
      <c r="Q21" s="45">
        <v>2</v>
      </c>
      <c r="R21" s="71"/>
    </row>
    <row r="22" spans="1:60" ht="15.75" customHeight="1" x14ac:dyDescent="0.2">
      <c r="A22" s="207" t="s">
        <v>20</v>
      </c>
      <c r="B22" s="208" t="s">
        <v>9</v>
      </c>
      <c r="C22" s="209"/>
      <c r="D22" s="206"/>
      <c r="E22" s="160"/>
      <c r="F22" s="39" t="s">
        <v>22</v>
      </c>
      <c r="G22" s="122"/>
      <c r="H22" s="118"/>
      <c r="I22" s="118"/>
      <c r="J22" s="119"/>
      <c r="K22" s="120"/>
      <c r="L22" s="119"/>
      <c r="M22" s="121"/>
      <c r="N22" s="121"/>
      <c r="O22" s="116"/>
      <c r="P22" s="95"/>
      <c r="Q22" s="95"/>
      <c r="R22" s="75"/>
    </row>
    <row r="23" spans="1:60" ht="15.75" customHeight="1" x14ac:dyDescent="0.2">
      <c r="A23" s="215" t="s">
        <v>23</v>
      </c>
      <c r="B23" s="216"/>
      <c r="C23" s="217"/>
      <c r="D23" s="218"/>
      <c r="E23" s="226"/>
      <c r="F23" s="38" t="s">
        <v>24</v>
      </c>
      <c r="G23" s="121"/>
      <c r="H23" s="35"/>
      <c r="I23" s="35"/>
      <c r="J23" s="35"/>
      <c r="K23" s="35"/>
      <c r="L23" s="35"/>
      <c r="M23" s="122"/>
      <c r="N23" s="115">
        <v>0</v>
      </c>
      <c r="O23" s="116"/>
      <c r="P23" s="97"/>
      <c r="Q23" s="97"/>
      <c r="R23" s="71"/>
    </row>
    <row r="24" spans="1:60" ht="15.75" customHeight="1" thickBot="1" x14ac:dyDescent="0.25">
      <c r="A24" s="205"/>
      <c r="B24" s="35"/>
      <c r="C24" s="35"/>
      <c r="D24" s="42"/>
      <c r="E24" s="42"/>
      <c r="F24" s="35"/>
      <c r="G24" s="106"/>
      <c r="H24" s="35"/>
      <c r="I24" s="35"/>
      <c r="J24" s="35"/>
      <c r="K24" s="35"/>
      <c r="L24" s="35"/>
      <c r="M24" s="93"/>
      <c r="N24" s="106"/>
      <c r="O24" s="46"/>
      <c r="P24" s="79"/>
      <c r="Q24" s="79"/>
      <c r="R24" s="76"/>
    </row>
    <row r="25" spans="1:60" ht="15.75" customHeight="1" thickBot="1" x14ac:dyDescent="0.25">
      <c r="A25" s="215" t="s">
        <v>25</v>
      </c>
      <c r="B25" s="221"/>
      <c r="C25" s="222"/>
      <c r="D25" s="223"/>
      <c r="E25" s="40"/>
      <c r="F25" s="37" t="s">
        <v>139</v>
      </c>
      <c r="G25" s="124"/>
      <c r="H25" s="35"/>
      <c r="I25" s="35"/>
      <c r="J25" s="35"/>
      <c r="K25" s="35"/>
      <c r="L25" s="35"/>
      <c r="M25" s="35"/>
      <c r="N25" s="106"/>
      <c r="O25" s="112">
        <f>N27+N38+N47</f>
        <v>20721</v>
      </c>
      <c r="P25" s="98">
        <v>1.0660000000000001</v>
      </c>
      <c r="Q25" s="92"/>
      <c r="R25" s="70">
        <f>SUM(Q27+Q38+Q47)</f>
        <v>22092.16</v>
      </c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</row>
    <row r="26" spans="1:60" ht="15.75" customHeight="1" x14ac:dyDescent="0.2">
      <c r="A26" s="205"/>
      <c r="B26" s="35"/>
      <c r="C26" s="35"/>
      <c r="D26" s="35"/>
      <c r="E26" s="42"/>
      <c r="F26" s="35"/>
      <c r="G26" s="106"/>
      <c r="H26" s="128"/>
      <c r="I26" s="128"/>
      <c r="J26" s="106"/>
      <c r="K26" s="129"/>
      <c r="L26" s="106"/>
      <c r="M26" s="117"/>
      <c r="N26" s="117"/>
      <c r="O26" s="46"/>
      <c r="P26" s="79"/>
      <c r="Q26" s="79"/>
      <c r="R26" s="7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</row>
    <row r="27" spans="1:60" ht="15.75" customHeight="1" x14ac:dyDescent="0.2">
      <c r="A27" s="215" t="s">
        <v>26</v>
      </c>
      <c r="B27" s="216" t="s">
        <v>9</v>
      </c>
      <c r="C27" s="217"/>
      <c r="D27" s="218"/>
      <c r="E27" s="38"/>
      <c r="F27" s="38" t="s">
        <v>27</v>
      </c>
      <c r="G27" s="115"/>
      <c r="H27" s="35"/>
      <c r="I27" s="35"/>
      <c r="J27" s="35"/>
      <c r="K27" s="35"/>
      <c r="L27" s="35"/>
      <c r="M27" s="35"/>
      <c r="N27" s="115">
        <f>J37</f>
        <v>16419</v>
      </c>
      <c r="O27" s="116"/>
      <c r="P27" s="97"/>
      <c r="Q27" s="270">
        <f>SUM(P30:P36)</f>
        <v>17071.5</v>
      </c>
      <c r="R27" s="84">
        <v>1.0398000000000001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</row>
    <row r="28" spans="1:60" ht="15.75" customHeight="1" x14ac:dyDescent="0.2">
      <c r="A28" s="210" t="s">
        <v>26</v>
      </c>
      <c r="B28" s="211" t="s">
        <v>9</v>
      </c>
      <c r="C28" s="212" t="s">
        <v>9</v>
      </c>
      <c r="D28" s="227"/>
      <c r="E28" s="41"/>
      <c r="F28" s="42" t="s">
        <v>28</v>
      </c>
      <c r="G28" s="113"/>
      <c r="H28" s="42">
        <v>0</v>
      </c>
      <c r="I28" s="128">
        <v>0</v>
      </c>
      <c r="J28" s="93">
        <f>H28*I28</f>
        <v>0</v>
      </c>
      <c r="K28" s="129"/>
      <c r="L28" s="35"/>
      <c r="M28" s="93"/>
      <c r="N28" s="113"/>
      <c r="O28" s="130"/>
      <c r="P28" s="99"/>
      <c r="Q28" s="99"/>
      <c r="R28" s="77"/>
    </row>
    <row r="29" spans="1:60" ht="15.75" customHeight="1" x14ac:dyDescent="0.2">
      <c r="A29" s="210" t="s">
        <v>26</v>
      </c>
      <c r="B29" s="211" t="s">
        <v>9</v>
      </c>
      <c r="C29" s="212" t="s">
        <v>12</v>
      </c>
      <c r="D29" s="42"/>
      <c r="E29" s="42"/>
      <c r="F29" s="42" t="s">
        <v>29</v>
      </c>
      <c r="G29" s="106"/>
      <c r="H29" s="41"/>
      <c r="I29" s="131"/>
      <c r="J29" s="35"/>
      <c r="K29" s="129"/>
      <c r="L29" s="35"/>
      <c r="M29" s="93"/>
      <c r="N29" s="113"/>
      <c r="O29" s="130"/>
      <c r="P29" s="100"/>
      <c r="Q29" s="100"/>
      <c r="R29" s="78"/>
    </row>
    <row r="30" spans="1:60" ht="15.75" customHeight="1" x14ac:dyDescent="0.2">
      <c r="A30" s="210" t="s">
        <v>26</v>
      </c>
      <c r="B30" s="211" t="s">
        <v>9</v>
      </c>
      <c r="C30" s="212" t="s">
        <v>12</v>
      </c>
      <c r="D30" s="42" t="s">
        <v>9</v>
      </c>
      <c r="E30" s="42"/>
      <c r="F30" s="42" t="s">
        <v>30</v>
      </c>
      <c r="G30" s="106"/>
      <c r="H30" s="42">
        <v>177</v>
      </c>
      <c r="I30" s="132">
        <v>75</v>
      </c>
      <c r="J30" s="106">
        <f>H30*I30</f>
        <v>13275</v>
      </c>
      <c r="K30" s="129"/>
      <c r="L30" s="106"/>
      <c r="M30" s="117"/>
      <c r="N30" s="115"/>
      <c r="O30" s="116"/>
      <c r="P30" s="79">
        <v>13944</v>
      </c>
      <c r="Q30" s="79"/>
      <c r="R30" s="76"/>
    </row>
    <row r="31" spans="1:60" ht="15.75" customHeight="1" x14ac:dyDescent="0.2">
      <c r="A31" s="210" t="s">
        <v>26</v>
      </c>
      <c r="B31" s="211" t="s">
        <v>9</v>
      </c>
      <c r="C31" s="212" t="s">
        <v>12</v>
      </c>
      <c r="D31" s="42" t="s">
        <v>12</v>
      </c>
      <c r="E31" s="42"/>
      <c r="F31" s="42" t="s">
        <v>31</v>
      </c>
      <c r="G31" s="106"/>
      <c r="H31" s="133">
        <v>14</v>
      </c>
      <c r="I31" s="132">
        <v>22.5</v>
      </c>
      <c r="J31" s="93">
        <f>I31*H31</f>
        <v>315</v>
      </c>
      <c r="K31" s="129"/>
      <c r="L31" s="93"/>
      <c r="M31" s="106"/>
      <c r="N31" s="115"/>
      <c r="O31" s="116"/>
      <c r="P31" s="79">
        <v>315</v>
      </c>
      <c r="Q31" s="79"/>
      <c r="R31" s="76"/>
    </row>
    <row r="32" spans="1:60" ht="15.75" customHeight="1" x14ac:dyDescent="0.2">
      <c r="A32" s="210" t="s">
        <v>26</v>
      </c>
      <c r="B32" s="211" t="s">
        <v>9</v>
      </c>
      <c r="C32" s="212" t="s">
        <v>12</v>
      </c>
      <c r="D32" s="42" t="s">
        <v>14</v>
      </c>
      <c r="E32" s="42"/>
      <c r="F32" s="42" t="s">
        <v>128</v>
      </c>
      <c r="G32" s="106"/>
      <c r="H32" s="133">
        <v>18</v>
      </c>
      <c r="I32" s="132">
        <v>22.5</v>
      </c>
      <c r="J32" s="93">
        <f>H32*I32</f>
        <v>405</v>
      </c>
      <c r="K32" s="129"/>
      <c r="L32" s="93"/>
      <c r="M32" s="106"/>
      <c r="N32" s="115"/>
      <c r="O32" s="116"/>
      <c r="P32" s="79">
        <v>405</v>
      </c>
      <c r="Q32" s="79"/>
      <c r="R32" s="76"/>
    </row>
    <row r="33" spans="1:18" ht="15.75" customHeight="1" x14ac:dyDescent="0.2">
      <c r="A33" s="210" t="s">
        <v>26</v>
      </c>
      <c r="B33" s="211" t="s">
        <v>9</v>
      </c>
      <c r="C33" s="212" t="s">
        <v>12</v>
      </c>
      <c r="D33" s="42" t="s">
        <v>14</v>
      </c>
      <c r="E33" s="42"/>
      <c r="F33" s="42" t="s">
        <v>32</v>
      </c>
      <c r="G33" s="106"/>
      <c r="H33" s="133">
        <v>12</v>
      </c>
      <c r="I33" s="132">
        <v>37</v>
      </c>
      <c r="J33" s="93">
        <f>H33*I33</f>
        <v>444</v>
      </c>
      <c r="K33" s="129"/>
      <c r="L33" s="93"/>
      <c r="M33" s="106"/>
      <c r="N33" s="115"/>
      <c r="O33" s="116"/>
      <c r="P33" s="80">
        <v>443.75</v>
      </c>
      <c r="Q33" s="79"/>
      <c r="R33" s="76"/>
    </row>
    <row r="34" spans="1:18" ht="15.75" customHeight="1" x14ac:dyDescent="0.2">
      <c r="A34" s="210" t="s">
        <v>26</v>
      </c>
      <c r="B34" s="211" t="s">
        <v>9</v>
      </c>
      <c r="C34" s="212" t="s">
        <v>12</v>
      </c>
      <c r="D34" s="42" t="s">
        <v>33</v>
      </c>
      <c r="E34" s="42"/>
      <c r="F34" s="42" t="s">
        <v>34</v>
      </c>
      <c r="G34" s="106"/>
      <c r="H34" s="133">
        <v>30</v>
      </c>
      <c r="I34" s="35">
        <v>52.5</v>
      </c>
      <c r="J34" s="35">
        <f>H34*I34</f>
        <v>1575</v>
      </c>
      <c r="K34" s="129"/>
      <c r="L34" s="93"/>
      <c r="M34" s="106"/>
      <c r="N34" s="115"/>
      <c r="O34" s="116"/>
      <c r="P34" s="79">
        <v>1575</v>
      </c>
      <c r="Q34" s="79"/>
      <c r="R34" s="76">
        <f>SUM(P30:P34)</f>
        <v>16682.75</v>
      </c>
    </row>
    <row r="35" spans="1:18" ht="15.75" customHeight="1" x14ac:dyDescent="0.2">
      <c r="A35" s="210" t="s">
        <v>26</v>
      </c>
      <c r="B35" s="211" t="s">
        <v>9</v>
      </c>
      <c r="C35" s="212" t="s">
        <v>12</v>
      </c>
      <c r="D35" s="42" t="s">
        <v>35</v>
      </c>
      <c r="E35" s="42"/>
      <c r="F35" s="42" t="s">
        <v>36</v>
      </c>
      <c r="G35" s="106"/>
      <c r="H35" s="133">
        <v>10</v>
      </c>
      <c r="I35" s="132">
        <v>37.5</v>
      </c>
      <c r="J35" s="93">
        <f>H35*I35</f>
        <v>375</v>
      </c>
      <c r="K35" s="129"/>
      <c r="L35" s="11"/>
      <c r="M35" s="106"/>
      <c r="N35" s="115"/>
      <c r="O35" s="116"/>
      <c r="P35" s="79">
        <v>300</v>
      </c>
      <c r="Q35" s="79"/>
      <c r="R35" s="76"/>
    </row>
    <row r="36" spans="1:18" ht="15.75" customHeight="1" x14ac:dyDescent="0.2">
      <c r="A36" s="210" t="s">
        <v>26</v>
      </c>
      <c r="B36" s="211" t="s">
        <v>9</v>
      </c>
      <c r="C36" s="212" t="s">
        <v>12</v>
      </c>
      <c r="D36" s="42" t="s">
        <v>37</v>
      </c>
      <c r="E36" s="42"/>
      <c r="F36" s="173" t="s">
        <v>38</v>
      </c>
      <c r="G36" s="177"/>
      <c r="H36" s="178">
        <v>10</v>
      </c>
      <c r="I36" s="179">
        <v>3</v>
      </c>
      <c r="J36" s="179">
        <f>H36*I36</f>
        <v>30</v>
      </c>
      <c r="K36" s="129"/>
      <c r="L36" s="11"/>
      <c r="M36" s="106"/>
      <c r="N36" s="115"/>
      <c r="O36" s="116"/>
      <c r="P36" s="80">
        <v>88.75</v>
      </c>
      <c r="Q36" s="79"/>
      <c r="R36" s="76"/>
    </row>
    <row r="37" spans="1:18" ht="15.75" customHeight="1" x14ac:dyDescent="0.2">
      <c r="A37" s="228"/>
      <c r="B37" s="229"/>
      <c r="C37" s="230"/>
      <c r="D37" s="41"/>
      <c r="E37" s="41"/>
      <c r="F37" s="41"/>
      <c r="G37" s="113"/>
      <c r="H37" s="134"/>
      <c r="I37" s="43"/>
      <c r="J37" s="135">
        <f>SUM(J28:J36)</f>
        <v>16419</v>
      </c>
      <c r="K37" s="114"/>
      <c r="L37" s="12"/>
      <c r="M37" s="113"/>
      <c r="N37" s="115"/>
      <c r="O37" s="116"/>
      <c r="P37" s="101">
        <f>SUM(P30:P36)</f>
        <v>17071.5</v>
      </c>
      <c r="Q37" s="101"/>
      <c r="R37" s="81"/>
    </row>
    <row r="38" spans="1:18" ht="15.75" customHeight="1" x14ac:dyDescent="0.2">
      <c r="A38" s="215" t="s">
        <v>26</v>
      </c>
      <c r="B38" s="216" t="s">
        <v>12</v>
      </c>
      <c r="C38" s="217"/>
      <c r="D38" s="218"/>
      <c r="E38" s="38"/>
      <c r="F38" s="38" t="s">
        <v>39</v>
      </c>
      <c r="G38" s="115"/>
      <c r="H38" s="35"/>
      <c r="I38" s="35"/>
      <c r="J38" s="35"/>
      <c r="K38" s="35"/>
      <c r="L38" s="35"/>
      <c r="M38" s="35"/>
      <c r="N38" s="115">
        <f>J46</f>
        <v>2250</v>
      </c>
      <c r="O38" s="116"/>
      <c r="P38" s="97"/>
      <c r="Q38" s="270">
        <f>SUM(P39:P45)</f>
        <v>2842.5</v>
      </c>
      <c r="R38" s="84">
        <v>1.2629999999999999</v>
      </c>
    </row>
    <row r="39" spans="1:18" ht="15.75" customHeight="1" x14ac:dyDescent="0.2">
      <c r="A39" s="210" t="s">
        <v>26</v>
      </c>
      <c r="B39" s="211" t="s">
        <v>12</v>
      </c>
      <c r="C39" s="212" t="s">
        <v>9</v>
      </c>
      <c r="D39" s="35"/>
      <c r="E39" s="41"/>
      <c r="F39" s="42" t="s">
        <v>40</v>
      </c>
      <c r="G39" s="113"/>
      <c r="H39" s="136">
        <v>5</v>
      </c>
      <c r="I39" s="128">
        <v>30</v>
      </c>
      <c r="J39" s="93">
        <f t="shared" ref="J39:J45" si="0">H39*I39</f>
        <v>150</v>
      </c>
      <c r="K39" s="129"/>
      <c r="L39" s="35"/>
      <c r="M39" s="93"/>
      <c r="N39" s="113"/>
      <c r="O39" s="130"/>
      <c r="P39" s="100">
        <v>250</v>
      </c>
      <c r="Q39" s="99"/>
      <c r="R39" s="77"/>
    </row>
    <row r="40" spans="1:18" ht="15.75" customHeight="1" x14ac:dyDescent="0.2">
      <c r="A40" s="210" t="s">
        <v>26</v>
      </c>
      <c r="B40" s="211" t="s">
        <v>12</v>
      </c>
      <c r="C40" s="212" t="s">
        <v>12</v>
      </c>
      <c r="D40" s="35"/>
      <c r="E40" s="41"/>
      <c r="F40" s="42" t="s">
        <v>41</v>
      </c>
      <c r="G40" s="113"/>
      <c r="H40" s="137">
        <v>0</v>
      </c>
      <c r="I40" s="132">
        <v>30</v>
      </c>
      <c r="J40" s="93">
        <f t="shared" si="0"/>
        <v>0</v>
      </c>
      <c r="K40" s="129"/>
      <c r="L40" s="93"/>
      <c r="M40" s="35"/>
      <c r="N40" s="113"/>
      <c r="O40" s="130"/>
      <c r="P40" s="100">
        <v>0</v>
      </c>
      <c r="Q40" s="99"/>
      <c r="R40" s="77"/>
    </row>
    <row r="41" spans="1:18" ht="15.75" customHeight="1" x14ac:dyDescent="0.2">
      <c r="A41" s="210" t="s">
        <v>26</v>
      </c>
      <c r="B41" s="211" t="s">
        <v>12</v>
      </c>
      <c r="C41" s="212" t="s">
        <v>14</v>
      </c>
      <c r="D41" s="35"/>
      <c r="E41" s="41"/>
      <c r="F41" s="42" t="s">
        <v>42</v>
      </c>
      <c r="G41" s="113"/>
      <c r="H41" s="137">
        <v>0</v>
      </c>
      <c r="I41" s="132">
        <v>5</v>
      </c>
      <c r="J41" s="93">
        <f t="shared" si="0"/>
        <v>0</v>
      </c>
      <c r="K41" s="129"/>
      <c r="L41" s="93"/>
      <c r="M41" s="93"/>
      <c r="N41" s="113"/>
      <c r="O41" s="130"/>
      <c r="P41" s="100">
        <v>0</v>
      </c>
      <c r="Q41" s="99"/>
      <c r="R41" s="77"/>
    </row>
    <row r="42" spans="1:18" ht="15.75" customHeight="1" x14ac:dyDescent="0.2">
      <c r="A42" s="210" t="s">
        <v>26</v>
      </c>
      <c r="B42" s="211" t="s">
        <v>12</v>
      </c>
      <c r="C42" s="212" t="s">
        <v>33</v>
      </c>
      <c r="D42" s="35"/>
      <c r="E42" s="41"/>
      <c r="F42" s="42" t="s">
        <v>43</v>
      </c>
      <c r="G42" s="113"/>
      <c r="H42" s="137">
        <v>5</v>
      </c>
      <c r="I42" s="132">
        <v>30</v>
      </c>
      <c r="J42" s="93">
        <f t="shared" si="0"/>
        <v>150</v>
      </c>
      <c r="K42" s="129"/>
      <c r="L42" s="93"/>
      <c r="M42" s="93"/>
      <c r="N42" s="113"/>
      <c r="O42" s="130"/>
      <c r="P42" s="100">
        <v>650</v>
      </c>
      <c r="Q42" s="99"/>
      <c r="R42" s="77"/>
    </row>
    <row r="43" spans="1:18" ht="15.75" customHeight="1" x14ac:dyDescent="0.2">
      <c r="A43" s="231" t="s">
        <v>26</v>
      </c>
      <c r="B43" s="232" t="s">
        <v>12</v>
      </c>
      <c r="C43" s="233" t="s">
        <v>35</v>
      </c>
      <c r="D43" s="42"/>
      <c r="E43" s="41"/>
      <c r="F43" s="138" t="s">
        <v>44</v>
      </c>
      <c r="G43" s="92"/>
      <c r="H43" s="137">
        <v>45</v>
      </c>
      <c r="I43" s="132">
        <v>37.5</v>
      </c>
      <c r="J43" s="93">
        <f t="shared" si="0"/>
        <v>1687.5</v>
      </c>
      <c r="K43" s="129"/>
      <c r="L43" s="93"/>
      <c r="M43" s="93"/>
      <c r="N43" s="113"/>
      <c r="O43" s="130"/>
      <c r="P43" s="100">
        <v>1575</v>
      </c>
      <c r="Q43" s="99"/>
      <c r="R43" s="77"/>
    </row>
    <row r="44" spans="1:18" ht="15.75" customHeight="1" x14ac:dyDescent="0.2">
      <c r="A44" s="231" t="s">
        <v>26</v>
      </c>
      <c r="B44" s="232" t="s">
        <v>12</v>
      </c>
      <c r="C44" s="233" t="s">
        <v>37</v>
      </c>
      <c r="D44" s="234"/>
      <c r="E44" s="235"/>
      <c r="F44" s="42" t="s">
        <v>45</v>
      </c>
      <c r="G44" s="35"/>
      <c r="H44" s="139">
        <v>5</v>
      </c>
      <c r="I44" s="140">
        <v>52.5</v>
      </c>
      <c r="J44" s="141">
        <f t="shared" si="0"/>
        <v>262.5</v>
      </c>
      <c r="K44" s="142"/>
      <c r="L44" s="35"/>
      <c r="M44" s="141"/>
      <c r="N44" s="113"/>
      <c r="O44" s="130"/>
      <c r="P44" s="102">
        <v>367.5</v>
      </c>
      <c r="Q44" s="236"/>
      <c r="R44" s="82"/>
    </row>
    <row r="45" spans="1:18" ht="15.75" customHeight="1" x14ac:dyDescent="0.2">
      <c r="A45" s="231" t="s">
        <v>26</v>
      </c>
      <c r="B45" s="232" t="s">
        <v>12</v>
      </c>
      <c r="C45" s="233" t="s">
        <v>46</v>
      </c>
      <c r="D45" s="42"/>
      <c r="E45" s="41"/>
      <c r="F45" s="173" t="s">
        <v>47</v>
      </c>
      <c r="G45" s="174"/>
      <c r="H45" s="175">
        <v>0</v>
      </c>
      <c r="I45" s="176">
        <v>20</v>
      </c>
      <c r="J45" s="94">
        <f t="shared" si="0"/>
        <v>0</v>
      </c>
      <c r="K45" s="143"/>
      <c r="L45" s="35"/>
      <c r="M45" s="35"/>
      <c r="N45" s="35"/>
      <c r="O45" s="46"/>
      <c r="P45" s="79">
        <v>0</v>
      </c>
      <c r="Q45" s="79"/>
      <c r="R45" s="76"/>
    </row>
    <row r="46" spans="1:18" ht="15.75" customHeight="1" x14ac:dyDescent="0.25">
      <c r="A46" s="237"/>
      <c r="B46" s="144"/>
      <c r="C46" s="144"/>
      <c r="D46" s="144"/>
      <c r="E46" s="144"/>
      <c r="F46" s="144"/>
      <c r="G46" s="144"/>
      <c r="H46" s="144"/>
      <c r="I46" s="144"/>
      <c r="J46" s="145">
        <f>SUM(J39:J45)</f>
        <v>2250</v>
      </c>
      <c r="K46" s="144"/>
      <c r="L46" s="144"/>
      <c r="M46" s="144"/>
      <c r="N46" s="144"/>
      <c r="O46" s="146"/>
      <c r="P46" s="79">
        <f>SUM(P39:P45)</f>
        <v>2842.5</v>
      </c>
      <c r="Q46" s="238"/>
      <c r="R46" s="83"/>
    </row>
    <row r="47" spans="1:18" ht="15.75" customHeight="1" x14ac:dyDescent="0.2">
      <c r="A47" s="215" t="s">
        <v>26</v>
      </c>
      <c r="B47" s="216" t="s">
        <v>14</v>
      </c>
      <c r="C47" s="217"/>
      <c r="D47" s="218"/>
      <c r="E47" s="38"/>
      <c r="F47" s="38" t="s">
        <v>48</v>
      </c>
      <c r="G47" s="115"/>
      <c r="H47" s="35"/>
      <c r="I47" s="132"/>
      <c r="J47" s="93"/>
      <c r="K47" s="129"/>
      <c r="L47" s="93"/>
      <c r="M47" s="122"/>
      <c r="N47" s="115">
        <f>J59</f>
        <v>2052</v>
      </c>
      <c r="O47" s="46"/>
      <c r="P47" s="97"/>
      <c r="Q47" s="271">
        <f>SUM(P48:P58)</f>
        <v>2178.16</v>
      </c>
      <c r="R47" s="84">
        <v>1.0609999999999999</v>
      </c>
    </row>
    <row r="48" spans="1:18" ht="15.75" customHeight="1" x14ac:dyDescent="0.2">
      <c r="A48" s="231" t="s">
        <v>26</v>
      </c>
      <c r="B48" s="211" t="s">
        <v>14</v>
      </c>
      <c r="C48" s="212" t="s">
        <v>9</v>
      </c>
      <c r="D48" s="42"/>
      <c r="E48" s="41"/>
      <c r="F48" s="42" t="s">
        <v>49</v>
      </c>
      <c r="G48" s="113"/>
      <c r="H48" s="132">
        <v>0</v>
      </c>
      <c r="I48" s="140">
        <v>5</v>
      </c>
      <c r="J48" s="141">
        <f>H48*I48</f>
        <v>0</v>
      </c>
      <c r="K48" s="142"/>
      <c r="L48" s="141"/>
      <c r="M48" s="141"/>
      <c r="N48" s="147"/>
      <c r="O48" s="148"/>
      <c r="P48" s="103">
        <v>5</v>
      </c>
      <c r="Q48" s="99"/>
      <c r="R48" s="77"/>
    </row>
    <row r="49" spans="1:18" ht="15.75" customHeight="1" x14ac:dyDescent="0.2">
      <c r="A49" s="231" t="s">
        <v>26</v>
      </c>
      <c r="B49" s="211" t="s">
        <v>14</v>
      </c>
      <c r="C49" s="233" t="s">
        <v>12</v>
      </c>
      <c r="D49" s="42"/>
      <c r="E49" s="41"/>
      <c r="F49" s="42" t="s">
        <v>50</v>
      </c>
      <c r="G49" s="113"/>
      <c r="H49" s="132">
        <v>0</v>
      </c>
      <c r="I49" s="132">
        <v>20</v>
      </c>
      <c r="J49" s="93">
        <f>H49*I49</f>
        <v>0</v>
      </c>
      <c r="K49" s="143"/>
      <c r="L49" s="35"/>
      <c r="M49" s="35"/>
      <c r="N49" s="93"/>
      <c r="O49" s="130"/>
      <c r="P49" s="103">
        <v>0</v>
      </c>
      <c r="Q49" s="99"/>
      <c r="R49" s="77"/>
    </row>
    <row r="50" spans="1:18" ht="15.75" customHeight="1" x14ac:dyDescent="0.2">
      <c r="A50" s="210" t="s">
        <v>26</v>
      </c>
      <c r="B50" s="232" t="s">
        <v>14</v>
      </c>
      <c r="C50" s="212" t="s">
        <v>14</v>
      </c>
      <c r="D50" s="227"/>
      <c r="E50" s="41"/>
      <c r="F50" s="42" t="s">
        <v>51</v>
      </c>
      <c r="G50" s="113"/>
      <c r="H50" s="132">
        <v>0</v>
      </c>
      <c r="I50" s="42">
        <v>30</v>
      </c>
      <c r="J50" s="42">
        <v>0</v>
      </c>
      <c r="K50" s="42"/>
      <c r="L50" s="141"/>
      <c r="M50" s="42"/>
      <c r="N50" s="147"/>
      <c r="O50" s="148"/>
      <c r="P50" s="103">
        <v>0</v>
      </c>
      <c r="Q50" s="99"/>
      <c r="R50" s="77"/>
    </row>
    <row r="51" spans="1:18" ht="15.75" customHeight="1" x14ac:dyDescent="0.2">
      <c r="A51" s="210" t="s">
        <v>26</v>
      </c>
      <c r="B51" s="211" t="s">
        <v>14</v>
      </c>
      <c r="C51" s="212" t="s">
        <v>33</v>
      </c>
      <c r="D51" s="227"/>
      <c r="E51" s="41"/>
      <c r="F51" s="42" t="s">
        <v>52</v>
      </c>
      <c r="G51" s="113"/>
      <c r="H51" s="132">
        <v>1</v>
      </c>
      <c r="I51" s="132">
        <v>50</v>
      </c>
      <c r="J51" s="93">
        <f>H51*I51</f>
        <v>50</v>
      </c>
      <c r="K51" s="129"/>
      <c r="L51" s="35"/>
      <c r="M51" s="93"/>
      <c r="N51" s="106"/>
      <c r="O51" s="130"/>
      <c r="P51" s="103">
        <v>50</v>
      </c>
      <c r="Q51" s="99"/>
      <c r="R51" s="77"/>
    </row>
    <row r="52" spans="1:18" ht="15.75" customHeight="1" x14ac:dyDescent="0.2">
      <c r="A52" s="239" t="s">
        <v>26</v>
      </c>
      <c r="B52" s="211" t="s">
        <v>14</v>
      </c>
      <c r="C52" s="212" t="s">
        <v>35</v>
      </c>
      <c r="D52" s="234"/>
      <c r="E52" s="235"/>
      <c r="F52" s="42" t="s">
        <v>53</v>
      </c>
      <c r="G52" s="106"/>
      <c r="H52" s="35"/>
      <c r="I52" s="35"/>
      <c r="J52" s="35">
        <v>2</v>
      </c>
      <c r="K52" s="35"/>
      <c r="L52" s="35"/>
      <c r="M52" s="93"/>
      <c r="N52" s="106"/>
      <c r="O52" s="46"/>
      <c r="P52" s="104">
        <v>1617</v>
      </c>
      <c r="Q52" s="236"/>
      <c r="R52" s="82"/>
    </row>
    <row r="53" spans="1:18" ht="15.75" customHeight="1" x14ac:dyDescent="0.2">
      <c r="A53" s="210" t="s">
        <v>26</v>
      </c>
      <c r="B53" s="211" t="s">
        <v>14</v>
      </c>
      <c r="C53" s="212" t="s">
        <v>37</v>
      </c>
      <c r="D53" s="42"/>
      <c r="E53" s="42"/>
      <c r="F53" s="42" t="s">
        <v>54</v>
      </c>
      <c r="G53" s="106"/>
      <c r="H53" s="128"/>
      <c r="I53" s="128"/>
      <c r="J53" s="106">
        <v>0</v>
      </c>
      <c r="K53" s="129"/>
      <c r="L53" s="106"/>
      <c r="M53" s="106"/>
      <c r="N53" s="106"/>
      <c r="O53" s="130"/>
      <c r="P53" s="103">
        <v>28</v>
      </c>
      <c r="Q53" s="100"/>
      <c r="R53" s="78"/>
    </row>
    <row r="54" spans="1:18" ht="15.75" customHeight="1" x14ac:dyDescent="0.2">
      <c r="A54" s="210" t="s">
        <v>26</v>
      </c>
      <c r="B54" s="211" t="s">
        <v>14</v>
      </c>
      <c r="C54" s="212" t="s">
        <v>46</v>
      </c>
      <c r="D54" s="42"/>
      <c r="E54" s="42"/>
      <c r="F54" s="42" t="s">
        <v>132</v>
      </c>
      <c r="G54" s="106"/>
      <c r="H54" s="35"/>
      <c r="I54" s="35"/>
      <c r="J54" s="35">
        <v>0</v>
      </c>
      <c r="K54" s="35"/>
      <c r="L54" s="35"/>
      <c r="M54" s="93"/>
      <c r="N54" s="106"/>
      <c r="O54" s="46"/>
      <c r="P54" s="105">
        <v>182.16</v>
      </c>
      <c r="Q54" s="100"/>
      <c r="R54" s="78"/>
    </row>
    <row r="55" spans="1:18" ht="15.75" customHeight="1" x14ac:dyDescent="0.2">
      <c r="A55" s="210" t="s">
        <v>26</v>
      </c>
      <c r="B55" s="211" t="s">
        <v>14</v>
      </c>
      <c r="C55" s="212" t="s">
        <v>55</v>
      </c>
      <c r="D55" s="42"/>
      <c r="E55" s="42"/>
      <c r="F55" s="42" t="s">
        <v>56</v>
      </c>
      <c r="G55" s="106"/>
      <c r="H55" s="35">
        <v>0</v>
      </c>
      <c r="I55" s="35">
        <v>6</v>
      </c>
      <c r="J55" s="35">
        <f>H55*I55</f>
        <v>0</v>
      </c>
      <c r="K55" s="35"/>
      <c r="L55" s="35"/>
      <c r="M55" s="93"/>
      <c r="N55" s="93"/>
      <c r="O55" s="130"/>
      <c r="P55" s="103">
        <v>0</v>
      </c>
      <c r="Q55" s="100"/>
      <c r="R55" s="78"/>
    </row>
    <row r="56" spans="1:18" ht="15.75" customHeight="1" x14ac:dyDescent="0.2">
      <c r="A56" s="210" t="s">
        <v>26</v>
      </c>
      <c r="B56" s="211" t="s">
        <v>14</v>
      </c>
      <c r="C56" s="212" t="s">
        <v>57</v>
      </c>
      <c r="D56" s="42"/>
      <c r="E56" s="42"/>
      <c r="F56" s="42" t="s">
        <v>58</v>
      </c>
      <c r="G56" s="106"/>
      <c r="H56" s="35"/>
      <c r="I56" s="35"/>
      <c r="J56" s="35">
        <v>0</v>
      </c>
      <c r="K56" s="35"/>
      <c r="L56" s="35"/>
      <c r="M56" s="93"/>
      <c r="N56" s="93"/>
      <c r="O56" s="130"/>
      <c r="P56" s="103">
        <v>296</v>
      </c>
      <c r="Q56" s="100"/>
      <c r="R56" s="78"/>
    </row>
    <row r="57" spans="1:18" ht="15.75" customHeight="1" x14ac:dyDescent="0.2">
      <c r="A57" s="210" t="s">
        <v>26</v>
      </c>
      <c r="B57" s="211" t="s">
        <v>14</v>
      </c>
      <c r="C57" s="212" t="s">
        <v>59</v>
      </c>
      <c r="D57" s="42"/>
      <c r="E57" s="42"/>
      <c r="F57" s="42" t="s">
        <v>60</v>
      </c>
      <c r="G57" s="106"/>
      <c r="H57" s="35"/>
      <c r="I57" s="35"/>
      <c r="J57" s="35">
        <v>2000</v>
      </c>
      <c r="K57" s="149"/>
      <c r="L57" s="35"/>
      <c r="M57" s="93"/>
      <c r="N57" s="93"/>
      <c r="O57" s="130"/>
      <c r="P57" s="103">
        <v>0</v>
      </c>
      <c r="Q57" s="100"/>
      <c r="R57" s="78"/>
    </row>
    <row r="58" spans="1:18" ht="15.75" customHeight="1" x14ac:dyDescent="0.2">
      <c r="A58" s="210" t="s">
        <v>26</v>
      </c>
      <c r="B58" s="211" t="s">
        <v>14</v>
      </c>
      <c r="C58" s="212" t="s">
        <v>61</v>
      </c>
      <c r="D58" s="42"/>
      <c r="E58" s="42"/>
      <c r="F58" s="5" t="s">
        <v>62</v>
      </c>
      <c r="G58" s="13"/>
      <c r="H58" s="14"/>
      <c r="I58" s="14"/>
      <c r="J58" s="14">
        <v>0</v>
      </c>
      <c r="K58" s="35"/>
      <c r="L58" s="35"/>
      <c r="M58" s="93"/>
      <c r="N58" s="93"/>
      <c r="O58" s="130"/>
      <c r="P58" s="103">
        <v>0</v>
      </c>
      <c r="Q58" s="100"/>
      <c r="R58" s="78"/>
    </row>
    <row r="59" spans="1:18" ht="15.75" customHeight="1" x14ac:dyDescent="0.2">
      <c r="A59" s="240"/>
      <c r="B59" s="43"/>
      <c r="C59" s="43"/>
      <c r="D59" s="41"/>
      <c r="E59" s="41"/>
      <c r="F59" s="43"/>
      <c r="G59" s="41"/>
      <c r="H59" s="41"/>
      <c r="I59" s="41"/>
      <c r="J59" s="113">
        <f>SUM(J48:J58)</f>
        <v>2052</v>
      </c>
      <c r="K59" s="41"/>
      <c r="L59" s="41"/>
      <c r="M59" s="41"/>
      <c r="N59" s="115"/>
      <c r="O59" s="116"/>
      <c r="P59" s="271">
        <f>SUM(P48:P58)</f>
        <v>2178.16</v>
      </c>
      <c r="Q59" s="101"/>
      <c r="R59" s="85">
        <v>1.0613999999999999</v>
      </c>
    </row>
    <row r="60" spans="1:18" ht="15.75" customHeight="1" thickBot="1" x14ac:dyDescent="0.25">
      <c r="A60" s="205"/>
      <c r="B60" s="35"/>
      <c r="C60" s="35"/>
      <c r="D60" s="42"/>
      <c r="E60" s="42"/>
      <c r="F60" s="35"/>
      <c r="G60" s="106"/>
      <c r="H60" s="131"/>
      <c r="I60" s="131"/>
      <c r="J60" s="106"/>
      <c r="K60" s="114"/>
      <c r="L60" s="106"/>
      <c r="M60" s="117"/>
      <c r="N60" s="115"/>
      <c r="O60" s="46"/>
      <c r="P60" s="35"/>
      <c r="Q60" s="35"/>
      <c r="R60" s="46"/>
    </row>
    <row r="61" spans="1:18" ht="15.75" customHeight="1" thickBot="1" x14ac:dyDescent="0.25">
      <c r="A61" s="199" t="s">
        <v>63</v>
      </c>
      <c r="B61" s="221"/>
      <c r="C61" s="222"/>
      <c r="D61" s="223"/>
      <c r="E61" s="40"/>
      <c r="F61" s="37" t="s">
        <v>137</v>
      </c>
      <c r="G61" s="124"/>
      <c r="H61" s="150"/>
      <c r="I61" s="150"/>
      <c r="J61" s="117"/>
      <c r="K61" s="151"/>
      <c r="L61" s="117"/>
      <c r="M61" s="117"/>
      <c r="N61" s="115"/>
      <c r="O61" s="112">
        <f>N63+N64+N74+N82+N95+N103+N110+N115</f>
        <v>22219.5</v>
      </c>
      <c r="P61" s="40"/>
      <c r="Q61" s="241">
        <v>0.8427</v>
      </c>
      <c r="R61" s="62">
        <f>SUM(Q63+Q64+R74+R82+R95+R103)+R115</f>
        <v>18726</v>
      </c>
    </row>
    <row r="62" spans="1:18" ht="15.75" customHeight="1" x14ac:dyDescent="0.2">
      <c r="A62" s="205"/>
      <c r="B62" s="35"/>
      <c r="C62" s="35"/>
      <c r="D62" s="35"/>
      <c r="E62" s="42"/>
      <c r="F62" s="35"/>
      <c r="G62" s="106"/>
      <c r="H62" s="150"/>
      <c r="I62" s="150"/>
      <c r="J62" s="117"/>
      <c r="K62" s="151"/>
      <c r="L62" s="117"/>
      <c r="M62" s="117"/>
      <c r="N62" s="115"/>
      <c r="O62" s="46"/>
      <c r="P62" s="35"/>
      <c r="Q62" s="35"/>
      <c r="R62" s="46"/>
    </row>
    <row r="63" spans="1:18" ht="15.75" customHeight="1" x14ac:dyDescent="0.2">
      <c r="A63" s="215" t="s">
        <v>64</v>
      </c>
      <c r="B63" s="216" t="s">
        <v>9</v>
      </c>
      <c r="C63" s="217"/>
      <c r="D63" s="218"/>
      <c r="E63" s="38"/>
      <c r="F63" s="38" t="s">
        <v>65</v>
      </c>
      <c r="G63" s="115"/>
      <c r="H63" s="150"/>
      <c r="I63" s="150"/>
      <c r="J63" s="117"/>
      <c r="K63" s="151"/>
      <c r="L63" s="117"/>
      <c r="M63" s="117"/>
      <c r="N63" s="115">
        <v>2750</v>
      </c>
      <c r="O63" s="46"/>
      <c r="P63" s="38"/>
      <c r="Q63" s="270">
        <v>2865</v>
      </c>
      <c r="R63" s="86">
        <v>1.042</v>
      </c>
    </row>
    <row r="64" spans="1:18" ht="15.75" customHeight="1" x14ac:dyDescent="0.2">
      <c r="A64" s="215" t="s">
        <v>64</v>
      </c>
      <c r="B64" s="216" t="s">
        <v>12</v>
      </c>
      <c r="C64" s="217"/>
      <c r="D64" s="218"/>
      <c r="E64" s="38"/>
      <c r="F64" s="38" t="s">
        <v>66</v>
      </c>
      <c r="G64" s="115"/>
      <c r="H64" s="150"/>
      <c r="I64" s="150"/>
      <c r="J64" s="117"/>
      <c r="K64" s="151"/>
      <c r="L64" s="117"/>
      <c r="M64" s="117"/>
      <c r="N64" s="115">
        <f>J72</f>
        <v>996</v>
      </c>
      <c r="O64" s="46"/>
      <c r="P64" s="38"/>
      <c r="Q64" s="270">
        <f>SUM(P65:P71)</f>
        <v>814</v>
      </c>
      <c r="R64" s="86">
        <v>0.81699999999999995</v>
      </c>
    </row>
    <row r="65" spans="1:18" ht="15.75" customHeight="1" x14ac:dyDescent="0.2">
      <c r="A65" s="210" t="s">
        <v>64</v>
      </c>
      <c r="B65" s="211" t="s">
        <v>12</v>
      </c>
      <c r="C65" s="212" t="s">
        <v>9</v>
      </c>
      <c r="D65" s="213"/>
      <c r="E65" s="42"/>
      <c r="F65" s="42" t="s">
        <v>67</v>
      </c>
      <c r="G65" s="106"/>
      <c r="H65" s="133">
        <v>12</v>
      </c>
      <c r="I65" s="128">
        <v>20</v>
      </c>
      <c r="J65" s="106">
        <f t="shared" ref="J65:J71" si="1">H65*I65</f>
        <v>240</v>
      </c>
      <c r="K65" s="129"/>
      <c r="L65" s="106"/>
      <c r="M65" s="106"/>
      <c r="N65" s="106"/>
      <c r="O65" s="46"/>
      <c r="P65" s="42">
        <v>116</v>
      </c>
      <c r="Q65" s="42"/>
      <c r="R65" s="54"/>
    </row>
    <row r="66" spans="1:18" ht="15.75" customHeight="1" x14ac:dyDescent="0.2">
      <c r="A66" s="210" t="s">
        <v>64</v>
      </c>
      <c r="B66" s="211" t="s">
        <v>12</v>
      </c>
      <c r="C66" s="212" t="s">
        <v>12</v>
      </c>
      <c r="D66" s="213"/>
      <c r="E66" s="42"/>
      <c r="F66" s="42" t="s">
        <v>68</v>
      </c>
      <c r="G66" s="106"/>
      <c r="H66" s="133">
        <v>12</v>
      </c>
      <c r="I66" s="128">
        <v>10</v>
      </c>
      <c r="J66" s="106">
        <f t="shared" si="1"/>
        <v>120</v>
      </c>
      <c r="K66" s="129"/>
      <c r="L66" s="106"/>
      <c r="M66" s="106"/>
      <c r="N66" s="106"/>
      <c r="O66" s="46"/>
      <c r="P66" s="42">
        <v>170</v>
      </c>
      <c r="Q66" s="42"/>
      <c r="R66" s="54"/>
    </row>
    <row r="67" spans="1:18" ht="15.75" customHeight="1" x14ac:dyDescent="0.2">
      <c r="A67" s="210" t="s">
        <v>64</v>
      </c>
      <c r="B67" s="211" t="s">
        <v>12</v>
      </c>
      <c r="C67" s="212" t="s">
        <v>14</v>
      </c>
      <c r="D67" s="213"/>
      <c r="E67" s="42"/>
      <c r="F67" s="42" t="s">
        <v>69</v>
      </c>
      <c r="G67" s="106"/>
      <c r="H67" s="133">
        <v>12</v>
      </c>
      <c r="I67" s="128">
        <v>10</v>
      </c>
      <c r="J67" s="106">
        <f t="shared" si="1"/>
        <v>120</v>
      </c>
      <c r="K67" s="129"/>
      <c r="L67" s="106"/>
      <c r="M67" s="106"/>
      <c r="N67" s="106"/>
      <c r="O67" s="46"/>
      <c r="P67" s="42"/>
      <c r="Q67" s="42"/>
      <c r="R67" s="54"/>
    </row>
    <row r="68" spans="1:18" ht="15.75" customHeight="1" x14ac:dyDescent="0.2">
      <c r="A68" s="210" t="s">
        <v>64</v>
      </c>
      <c r="B68" s="211" t="s">
        <v>12</v>
      </c>
      <c r="C68" s="212" t="s">
        <v>33</v>
      </c>
      <c r="D68" s="213"/>
      <c r="E68" s="42"/>
      <c r="F68" s="42" t="s">
        <v>70</v>
      </c>
      <c r="G68" s="106"/>
      <c r="H68" s="133">
        <v>12</v>
      </c>
      <c r="I68" s="128">
        <v>5</v>
      </c>
      <c r="J68" s="106">
        <f t="shared" si="1"/>
        <v>60</v>
      </c>
      <c r="K68" s="129"/>
      <c r="L68" s="113"/>
      <c r="M68" s="106"/>
      <c r="N68" s="106"/>
      <c r="O68" s="46"/>
      <c r="P68" s="42">
        <v>97</v>
      </c>
      <c r="Q68" s="42"/>
      <c r="R68" s="54"/>
    </row>
    <row r="69" spans="1:18" ht="15.75" customHeight="1" x14ac:dyDescent="0.2">
      <c r="A69" s="210" t="s">
        <v>64</v>
      </c>
      <c r="B69" s="211" t="s">
        <v>12</v>
      </c>
      <c r="C69" s="212" t="s">
        <v>35</v>
      </c>
      <c r="D69" s="213"/>
      <c r="E69" s="42"/>
      <c r="F69" s="42" t="s">
        <v>140</v>
      </c>
      <c r="G69" s="106"/>
      <c r="H69" s="133">
        <v>12</v>
      </c>
      <c r="I69" s="128">
        <v>15</v>
      </c>
      <c r="J69" s="106">
        <f t="shared" si="1"/>
        <v>180</v>
      </c>
      <c r="K69" s="129"/>
      <c r="L69" s="106"/>
      <c r="M69" s="106"/>
      <c r="N69" s="106"/>
      <c r="O69" s="46"/>
      <c r="P69" s="42">
        <v>173</v>
      </c>
      <c r="Q69" s="42"/>
      <c r="R69" s="54"/>
    </row>
    <row r="70" spans="1:18" ht="15.75" customHeight="1" x14ac:dyDescent="0.2">
      <c r="A70" s="210" t="s">
        <v>64</v>
      </c>
      <c r="B70" s="211" t="s">
        <v>12</v>
      </c>
      <c r="C70" s="212" t="s">
        <v>37</v>
      </c>
      <c r="D70" s="213"/>
      <c r="E70" s="42"/>
      <c r="F70" s="42" t="s">
        <v>71</v>
      </c>
      <c r="G70" s="106"/>
      <c r="H70" s="133">
        <v>12</v>
      </c>
      <c r="I70" s="128">
        <v>8</v>
      </c>
      <c r="J70" s="93">
        <f t="shared" si="1"/>
        <v>96</v>
      </c>
      <c r="K70" s="143"/>
      <c r="L70" s="93"/>
      <c r="M70" s="106"/>
      <c r="N70" s="106"/>
      <c r="O70" s="46"/>
      <c r="P70" s="42">
        <v>65</v>
      </c>
      <c r="Q70" s="42"/>
      <c r="R70" s="54"/>
    </row>
    <row r="71" spans="1:18" ht="15.75" customHeight="1" x14ac:dyDescent="0.2">
      <c r="A71" s="210" t="s">
        <v>64</v>
      </c>
      <c r="B71" s="211" t="s">
        <v>12</v>
      </c>
      <c r="C71" s="242" t="s">
        <v>46</v>
      </c>
      <c r="D71" s="213"/>
      <c r="E71" s="42"/>
      <c r="F71" s="173" t="s">
        <v>72</v>
      </c>
      <c r="G71" s="177"/>
      <c r="H71" s="178">
        <v>12</v>
      </c>
      <c r="I71" s="176">
        <v>15</v>
      </c>
      <c r="J71" s="94">
        <f t="shared" si="1"/>
        <v>180</v>
      </c>
      <c r="K71" s="143"/>
      <c r="L71" s="93"/>
      <c r="M71" s="106"/>
      <c r="N71" s="106"/>
      <c r="O71" s="46"/>
      <c r="P71" s="42">
        <v>193</v>
      </c>
      <c r="Q71" s="42"/>
      <c r="R71" s="54"/>
    </row>
    <row r="72" spans="1:18" ht="15.75" customHeight="1" x14ac:dyDescent="0.2">
      <c r="A72" s="228"/>
      <c r="B72" s="229"/>
      <c r="C72" s="243"/>
      <c r="D72" s="227"/>
      <c r="E72" s="41"/>
      <c r="F72" s="41"/>
      <c r="G72" s="113"/>
      <c r="H72" s="134"/>
      <c r="I72" s="118"/>
      <c r="J72" s="119">
        <f>SUM(J65:J71)</f>
        <v>996</v>
      </c>
      <c r="K72" s="120"/>
      <c r="L72" s="119"/>
      <c r="M72" s="113"/>
      <c r="N72" s="113"/>
      <c r="O72" s="55"/>
      <c r="P72" s="41"/>
      <c r="Q72" s="41"/>
      <c r="R72" s="53"/>
    </row>
    <row r="73" spans="1:18" ht="15.75" customHeight="1" x14ac:dyDescent="0.2">
      <c r="A73" s="20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46"/>
      <c r="P73" s="35"/>
      <c r="Q73" s="35"/>
      <c r="R73" s="46"/>
    </row>
    <row r="74" spans="1:18" ht="15.75" customHeight="1" x14ac:dyDescent="0.2">
      <c r="A74" s="215" t="s">
        <v>64</v>
      </c>
      <c r="B74" s="216" t="s">
        <v>14</v>
      </c>
      <c r="C74" s="217"/>
      <c r="D74" s="218"/>
      <c r="E74" s="39"/>
      <c r="F74" s="38" t="s">
        <v>73</v>
      </c>
      <c r="G74" s="117"/>
      <c r="H74" s="128"/>
      <c r="I74" s="128"/>
      <c r="J74" s="93"/>
      <c r="K74" s="129"/>
      <c r="L74" s="93"/>
      <c r="M74" s="117"/>
      <c r="N74" s="115">
        <f>J80</f>
        <v>4322.5</v>
      </c>
      <c r="O74" s="46"/>
      <c r="P74" s="39"/>
      <c r="Q74" s="39"/>
      <c r="R74" s="63">
        <v>4323</v>
      </c>
    </row>
    <row r="75" spans="1:18" ht="15.75" customHeight="1" x14ac:dyDescent="0.2">
      <c r="A75" s="207" t="s">
        <v>64</v>
      </c>
      <c r="B75" s="208" t="s">
        <v>14</v>
      </c>
      <c r="C75" s="209" t="s">
        <v>9</v>
      </c>
      <c r="D75" s="206"/>
      <c r="E75" s="38"/>
      <c r="F75" s="39" t="s">
        <v>74</v>
      </c>
      <c r="G75" s="115"/>
      <c r="H75" s="143"/>
      <c r="I75" s="132"/>
      <c r="J75" s="106"/>
      <c r="K75" s="143"/>
      <c r="L75" s="117"/>
      <c r="M75" s="117"/>
      <c r="N75" s="117"/>
      <c r="O75" s="46"/>
      <c r="P75" s="38"/>
      <c r="Q75" s="38"/>
      <c r="R75" s="52"/>
    </row>
    <row r="76" spans="1:18" ht="15.75" customHeight="1" x14ac:dyDescent="0.2">
      <c r="A76" s="210" t="s">
        <v>64</v>
      </c>
      <c r="B76" s="211" t="s">
        <v>14</v>
      </c>
      <c r="C76" s="212" t="s">
        <v>9</v>
      </c>
      <c r="D76" s="212" t="s">
        <v>9</v>
      </c>
      <c r="E76" s="41"/>
      <c r="F76" s="42" t="s">
        <v>75</v>
      </c>
      <c r="G76" s="113"/>
      <c r="H76" s="133"/>
      <c r="I76" s="93"/>
      <c r="J76" s="106"/>
      <c r="K76" s="143"/>
      <c r="L76" s="11"/>
      <c r="M76" s="106"/>
      <c r="N76" s="106"/>
      <c r="O76" s="130"/>
      <c r="P76" s="41"/>
      <c r="Q76" s="41"/>
      <c r="R76" s="53"/>
    </row>
    <row r="77" spans="1:18" ht="15.75" customHeight="1" x14ac:dyDescent="0.2">
      <c r="A77" s="210" t="s">
        <v>64</v>
      </c>
      <c r="B77" s="211" t="s">
        <v>14</v>
      </c>
      <c r="C77" s="212" t="s">
        <v>9</v>
      </c>
      <c r="D77" s="213" t="s">
        <v>9</v>
      </c>
      <c r="E77" s="42" t="s">
        <v>9</v>
      </c>
      <c r="F77" s="42" t="s">
        <v>76</v>
      </c>
      <c r="G77" s="172"/>
      <c r="H77" s="133">
        <v>12</v>
      </c>
      <c r="I77" s="69">
        <v>332.5</v>
      </c>
      <c r="J77" s="106">
        <f>H77*I77</f>
        <v>3990</v>
      </c>
      <c r="K77" s="35"/>
      <c r="L77" s="11"/>
      <c r="M77" s="106"/>
      <c r="N77" s="106"/>
      <c r="O77" s="46"/>
      <c r="P77" s="35"/>
      <c r="Q77" s="35"/>
      <c r="R77" s="46"/>
    </row>
    <row r="78" spans="1:18" ht="15.75" customHeight="1" x14ac:dyDescent="0.2">
      <c r="A78" s="210" t="s">
        <v>64</v>
      </c>
      <c r="B78" s="211" t="s">
        <v>14</v>
      </c>
      <c r="C78" s="212" t="s">
        <v>9</v>
      </c>
      <c r="D78" s="213" t="s">
        <v>9</v>
      </c>
      <c r="E78" s="42" t="s">
        <v>12</v>
      </c>
      <c r="F78" s="42" t="s">
        <v>77</v>
      </c>
      <c r="G78" s="106"/>
      <c r="H78" s="133">
        <v>1</v>
      </c>
      <c r="I78" s="69">
        <v>332.5</v>
      </c>
      <c r="J78" s="106">
        <f>H78*I78</f>
        <v>332.5</v>
      </c>
      <c r="K78" s="143"/>
      <c r="L78" s="11"/>
      <c r="M78" s="106"/>
      <c r="N78" s="106"/>
      <c r="O78" s="46"/>
      <c r="P78" s="35"/>
      <c r="Q78" s="35"/>
      <c r="R78" s="46"/>
    </row>
    <row r="79" spans="1:18" ht="15.75" customHeight="1" x14ac:dyDescent="0.2">
      <c r="A79" s="210" t="s">
        <v>78</v>
      </c>
      <c r="B79" s="211" t="s">
        <v>14</v>
      </c>
      <c r="C79" s="212" t="s">
        <v>9</v>
      </c>
      <c r="D79" s="213" t="s">
        <v>9</v>
      </c>
      <c r="E79" s="42" t="s">
        <v>14</v>
      </c>
      <c r="F79" s="173" t="s">
        <v>79</v>
      </c>
      <c r="G79" s="177"/>
      <c r="H79" s="180">
        <v>0</v>
      </c>
      <c r="I79" s="180">
        <v>0</v>
      </c>
      <c r="J79" s="177">
        <f>H79*I79</f>
        <v>0</v>
      </c>
      <c r="K79" s="93"/>
      <c r="L79" s="106"/>
      <c r="M79" s="93"/>
      <c r="N79" s="113"/>
      <c r="O79" s="46"/>
      <c r="P79" s="35"/>
      <c r="Q79" s="35"/>
      <c r="R79" s="46"/>
    </row>
    <row r="80" spans="1:18" ht="15.75" customHeight="1" x14ac:dyDescent="0.2">
      <c r="A80" s="228"/>
      <c r="B80" s="229"/>
      <c r="C80" s="230"/>
      <c r="D80" s="227"/>
      <c r="E80" s="41"/>
      <c r="F80" s="38"/>
      <c r="G80" s="113"/>
      <c r="H80" s="131"/>
      <c r="I80" s="131"/>
      <c r="J80" s="113">
        <f>SUM(J77:J79)</f>
        <v>4322.5</v>
      </c>
      <c r="K80" s="119"/>
      <c r="L80" s="115"/>
      <c r="M80" s="121"/>
      <c r="N80" s="115"/>
      <c r="O80" s="55"/>
      <c r="P80" s="43"/>
      <c r="Q80" s="43"/>
      <c r="R80" s="55"/>
    </row>
    <row r="81" spans="1:18" ht="15.75" customHeight="1" x14ac:dyDescent="0.2">
      <c r="A81" s="205"/>
      <c r="B81" s="35"/>
      <c r="C81" s="35"/>
      <c r="D81" s="35"/>
      <c r="E81" s="42"/>
      <c r="F81" s="39"/>
      <c r="G81" s="106"/>
      <c r="H81" s="128"/>
      <c r="I81" s="128"/>
      <c r="J81" s="106"/>
      <c r="K81" s="93"/>
      <c r="L81" s="117"/>
      <c r="M81" s="122"/>
      <c r="N81" s="115"/>
      <c r="O81" s="46"/>
      <c r="P81" s="35"/>
      <c r="Q81" s="35"/>
      <c r="R81" s="46"/>
    </row>
    <row r="82" spans="1:18" ht="15.75" customHeight="1" x14ac:dyDescent="0.2">
      <c r="A82" s="215" t="s">
        <v>64</v>
      </c>
      <c r="B82" s="216" t="s">
        <v>14</v>
      </c>
      <c r="C82" s="217" t="s">
        <v>9</v>
      </c>
      <c r="D82" s="217" t="s">
        <v>12</v>
      </c>
      <c r="E82" s="38"/>
      <c r="F82" s="38" t="s">
        <v>80</v>
      </c>
      <c r="G82" s="151"/>
      <c r="H82" s="152"/>
      <c r="I82" s="153"/>
      <c r="J82" s="154"/>
      <c r="K82" s="155"/>
      <c r="L82" s="17"/>
      <c r="M82" s="121"/>
      <c r="N82" s="115">
        <f>J93</f>
        <v>4609</v>
      </c>
      <c r="O82" s="156"/>
      <c r="P82" s="38"/>
      <c r="Q82" s="244">
        <v>0.77649999999999997</v>
      </c>
      <c r="R82" s="60">
        <v>3579</v>
      </c>
    </row>
    <row r="83" spans="1:18" ht="15.75" customHeight="1" x14ac:dyDescent="0.2">
      <c r="A83" s="210" t="s">
        <v>64</v>
      </c>
      <c r="B83" s="211" t="s">
        <v>14</v>
      </c>
      <c r="C83" s="209" t="s">
        <v>9</v>
      </c>
      <c r="D83" s="209" t="s">
        <v>12</v>
      </c>
      <c r="E83" s="42" t="s">
        <v>9</v>
      </c>
      <c r="F83" s="42" t="s">
        <v>81</v>
      </c>
      <c r="G83" s="106"/>
      <c r="H83" s="133">
        <v>12</v>
      </c>
      <c r="I83" s="67">
        <v>116</v>
      </c>
      <c r="J83" s="137">
        <f t="shared" ref="J83:J92" si="2">I83*H83</f>
        <v>1392</v>
      </c>
      <c r="K83" s="106"/>
      <c r="L83" s="122"/>
      <c r="M83" s="117"/>
      <c r="N83" s="117"/>
      <c r="O83" s="46"/>
      <c r="P83" s="35"/>
      <c r="Q83" s="35"/>
      <c r="R83" s="46"/>
    </row>
    <row r="84" spans="1:18" ht="15.75" customHeight="1" x14ac:dyDescent="0.2">
      <c r="A84" s="210" t="s">
        <v>64</v>
      </c>
      <c r="B84" s="211" t="s">
        <v>14</v>
      </c>
      <c r="C84" s="209" t="s">
        <v>9</v>
      </c>
      <c r="D84" s="209" t="s">
        <v>12</v>
      </c>
      <c r="E84" s="42" t="s">
        <v>12</v>
      </c>
      <c r="F84" s="42" t="s">
        <v>82</v>
      </c>
      <c r="G84" s="106"/>
      <c r="H84" s="133">
        <v>12</v>
      </c>
      <c r="I84" s="67">
        <v>33</v>
      </c>
      <c r="J84" s="137">
        <f t="shared" si="2"/>
        <v>396</v>
      </c>
      <c r="K84" s="106"/>
      <c r="L84" s="122"/>
      <c r="M84" s="117"/>
      <c r="N84" s="117"/>
      <c r="O84" s="46"/>
      <c r="P84" s="35"/>
      <c r="Q84" s="35"/>
      <c r="R84" s="46"/>
    </row>
    <row r="85" spans="1:18" ht="15.75" customHeight="1" x14ac:dyDescent="0.2">
      <c r="A85" s="210" t="s">
        <v>64</v>
      </c>
      <c r="B85" s="211" t="s">
        <v>14</v>
      </c>
      <c r="C85" s="209" t="s">
        <v>9</v>
      </c>
      <c r="D85" s="209" t="s">
        <v>12</v>
      </c>
      <c r="E85" s="42" t="s">
        <v>14</v>
      </c>
      <c r="F85" s="42" t="s">
        <v>83</v>
      </c>
      <c r="G85" s="106"/>
      <c r="H85" s="133">
        <v>32</v>
      </c>
      <c r="I85" s="67">
        <v>16</v>
      </c>
      <c r="J85" s="137">
        <f t="shared" si="2"/>
        <v>512</v>
      </c>
      <c r="K85" s="106"/>
      <c r="L85" s="122"/>
      <c r="M85" s="117"/>
      <c r="N85" s="117"/>
      <c r="O85" s="46"/>
      <c r="P85" s="35"/>
      <c r="Q85" s="35"/>
      <c r="R85" s="46"/>
    </row>
    <row r="86" spans="1:18" ht="15.75" customHeight="1" x14ac:dyDescent="0.2">
      <c r="A86" s="210" t="s">
        <v>64</v>
      </c>
      <c r="B86" s="211" t="s">
        <v>14</v>
      </c>
      <c r="C86" s="209" t="s">
        <v>9</v>
      </c>
      <c r="D86" s="209" t="s">
        <v>12</v>
      </c>
      <c r="E86" s="42" t="s">
        <v>33</v>
      </c>
      <c r="F86" s="42" t="s">
        <v>84</v>
      </c>
      <c r="G86" s="106"/>
      <c r="H86" s="133">
        <v>24</v>
      </c>
      <c r="I86" s="67">
        <v>10</v>
      </c>
      <c r="J86" s="137">
        <f t="shared" si="2"/>
        <v>240</v>
      </c>
      <c r="K86" s="106"/>
      <c r="L86" s="122"/>
      <c r="M86" s="117"/>
      <c r="N86" s="117"/>
      <c r="O86" s="46"/>
      <c r="P86" s="35"/>
      <c r="Q86" s="35"/>
      <c r="R86" s="46"/>
    </row>
    <row r="87" spans="1:18" ht="15.75" customHeight="1" x14ac:dyDescent="0.2">
      <c r="A87" s="210" t="s">
        <v>64</v>
      </c>
      <c r="B87" s="211" t="s">
        <v>14</v>
      </c>
      <c r="C87" s="209" t="s">
        <v>9</v>
      </c>
      <c r="D87" s="209" t="s">
        <v>12</v>
      </c>
      <c r="E87" s="42" t="s">
        <v>35</v>
      </c>
      <c r="F87" s="42" t="s">
        <v>85</v>
      </c>
      <c r="G87" s="106"/>
      <c r="H87" s="133">
        <v>16</v>
      </c>
      <c r="I87" s="67">
        <v>11</v>
      </c>
      <c r="J87" s="137">
        <f t="shared" si="2"/>
        <v>176</v>
      </c>
      <c r="K87" s="106"/>
      <c r="L87" s="122"/>
      <c r="M87" s="117"/>
      <c r="N87" s="117"/>
      <c r="O87" s="46"/>
      <c r="P87" s="35"/>
      <c r="Q87" s="35"/>
      <c r="R87" s="46"/>
    </row>
    <row r="88" spans="1:18" ht="15.75" customHeight="1" x14ac:dyDescent="0.2">
      <c r="A88" s="210" t="s">
        <v>64</v>
      </c>
      <c r="B88" s="211" t="s">
        <v>14</v>
      </c>
      <c r="C88" s="209" t="s">
        <v>9</v>
      </c>
      <c r="D88" s="209" t="s">
        <v>12</v>
      </c>
      <c r="E88" s="42" t="s">
        <v>37</v>
      </c>
      <c r="F88" s="42" t="s">
        <v>86</v>
      </c>
      <c r="G88" s="106"/>
      <c r="H88" s="133">
        <v>20</v>
      </c>
      <c r="I88" s="67">
        <v>32.5</v>
      </c>
      <c r="J88" s="137">
        <f t="shared" si="2"/>
        <v>650</v>
      </c>
      <c r="K88" s="106"/>
      <c r="L88" s="122"/>
      <c r="M88" s="117"/>
      <c r="N88" s="117"/>
      <c r="O88" s="46"/>
      <c r="P88" s="35"/>
      <c r="Q88" s="35"/>
      <c r="R88" s="46"/>
    </row>
    <row r="89" spans="1:18" ht="15.75" customHeight="1" x14ac:dyDescent="0.2">
      <c r="A89" s="210" t="s">
        <v>64</v>
      </c>
      <c r="B89" s="211" t="s">
        <v>14</v>
      </c>
      <c r="C89" s="209" t="s">
        <v>9</v>
      </c>
      <c r="D89" s="209" t="s">
        <v>12</v>
      </c>
      <c r="E89" s="42" t="s">
        <v>46</v>
      </c>
      <c r="F89" s="42" t="s">
        <v>87</v>
      </c>
      <c r="G89" s="106"/>
      <c r="H89" s="133">
        <v>8</v>
      </c>
      <c r="I89" s="68">
        <v>41</v>
      </c>
      <c r="J89" s="136">
        <f t="shared" si="2"/>
        <v>328</v>
      </c>
      <c r="K89" s="93"/>
      <c r="L89" s="122"/>
      <c r="M89" s="117"/>
      <c r="N89" s="115"/>
      <c r="O89" s="46"/>
      <c r="P89" s="35"/>
      <c r="Q89" s="35"/>
      <c r="R89" s="46"/>
    </row>
    <row r="90" spans="1:18" ht="15.75" customHeight="1" x14ac:dyDescent="0.2">
      <c r="A90" s="210" t="s">
        <v>64</v>
      </c>
      <c r="B90" s="211" t="s">
        <v>14</v>
      </c>
      <c r="C90" s="209" t="s">
        <v>9</v>
      </c>
      <c r="D90" s="209" t="s">
        <v>12</v>
      </c>
      <c r="E90" s="42" t="s">
        <v>55</v>
      </c>
      <c r="F90" s="42" t="s">
        <v>88</v>
      </c>
      <c r="G90" s="106"/>
      <c r="H90" s="133">
        <v>3</v>
      </c>
      <c r="I90" s="68">
        <v>17</v>
      </c>
      <c r="J90" s="136">
        <f t="shared" si="2"/>
        <v>51</v>
      </c>
      <c r="K90" s="93"/>
      <c r="L90" s="35"/>
      <c r="M90" s="117"/>
      <c r="N90" s="115"/>
      <c r="O90" s="46"/>
      <c r="P90" s="35"/>
      <c r="Q90" s="35"/>
      <c r="R90" s="46"/>
    </row>
    <row r="91" spans="1:18" ht="15.75" customHeight="1" x14ac:dyDescent="0.2">
      <c r="A91" s="210" t="s">
        <v>64</v>
      </c>
      <c r="B91" s="211" t="s">
        <v>14</v>
      </c>
      <c r="C91" s="209" t="s">
        <v>9</v>
      </c>
      <c r="D91" s="209" t="s">
        <v>12</v>
      </c>
      <c r="E91" s="42" t="s">
        <v>57</v>
      </c>
      <c r="F91" s="42" t="s">
        <v>89</v>
      </c>
      <c r="G91" s="106"/>
      <c r="H91" s="133">
        <v>12</v>
      </c>
      <c r="I91" s="68">
        <v>31</v>
      </c>
      <c r="J91" s="137">
        <f t="shared" si="2"/>
        <v>372</v>
      </c>
      <c r="K91" s="93"/>
      <c r="L91" s="35"/>
      <c r="M91" s="35"/>
      <c r="N91" s="93"/>
      <c r="O91" s="116"/>
      <c r="P91" s="35"/>
      <c r="Q91" s="106"/>
      <c r="R91" s="46"/>
    </row>
    <row r="92" spans="1:18" ht="15.75" customHeight="1" x14ac:dyDescent="0.2">
      <c r="A92" s="210" t="s">
        <v>64</v>
      </c>
      <c r="B92" s="211" t="s">
        <v>14</v>
      </c>
      <c r="C92" s="209" t="s">
        <v>9</v>
      </c>
      <c r="D92" s="209" t="s">
        <v>12</v>
      </c>
      <c r="E92" s="42" t="s">
        <v>59</v>
      </c>
      <c r="F92" s="173" t="s">
        <v>90</v>
      </c>
      <c r="G92" s="177"/>
      <c r="H92" s="178">
        <v>12</v>
      </c>
      <c r="I92" s="181">
        <v>41</v>
      </c>
      <c r="J92" s="175">
        <f t="shared" si="2"/>
        <v>492</v>
      </c>
      <c r="K92" s="93"/>
      <c r="L92" s="35"/>
      <c r="M92" s="122"/>
      <c r="N92" s="115"/>
      <c r="O92" s="46"/>
      <c r="P92" s="35"/>
      <c r="Q92" s="35"/>
      <c r="R92" s="46"/>
    </row>
    <row r="93" spans="1:18" ht="15.75" customHeight="1" x14ac:dyDescent="0.2">
      <c r="A93" s="228"/>
      <c r="B93" s="229"/>
      <c r="C93" s="217"/>
      <c r="D93" s="217"/>
      <c r="E93" s="41"/>
      <c r="F93" s="41"/>
      <c r="G93" s="113"/>
      <c r="H93" s="131"/>
      <c r="I93" s="131"/>
      <c r="J93" s="157">
        <f>SUM(J83:J92)</f>
        <v>4609</v>
      </c>
      <c r="K93" s="119"/>
      <c r="L93" s="43"/>
      <c r="M93" s="121"/>
      <c r="N93" s="115"/>
      <c r="O93" s="55"/>
      <c r="P93" s="43"/>
      <c r="Q93" s="43"/>
      <c r="R93" s="55"/>
    </row>
    <row r="94" spans="1:18" ht="15.75" customHeight="1" x14ac:dyDescent="0.2">
      <c r="A94" s="245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56"/>
      <c r="P94" s="89"/>
      <c r="Q94" s="89"/>
    </row>
    <row r="95" spans="1:18" ht="15.75" customHeight="1" x14ac:dyDescent="0.2">
      <c r="A95" s="207" t="s">
        <v>64</v>
      </c>
      <c r="B95" s="208" t="s">
        <v>14</v>
      </c>
      <c r="C95" s="209" t="s">
        <v>12</v>
      </c>
      <c r="D95" s="206"/>
      <c r="E95" s="38"/>
      <c r="F95" s="39" t="s">
        <v>91</v>
      </c>
      <c r="G95" s="115"/>
      <c r="H95" s="143"/>
      <c r="I95" s="132"/>
      <c r="J95" s="106"/>
      <c r="K95" s="143"/>
      <c r="L95" s="117"/>
      <c r="M95" s="117"/>
      <c r="N95" s="115">
        <f>J101</f>
        <v>5356</v>
      </c>
      <c r="O95" s="46"/>
      <c r="P95" s="38"/>
      <c r="Q95" s="244">
        <v>0.878</v>
      </c>
      <c r="R95" s="60">
        <f>SUM(Q96:Q100)</f>
        <v>4705</v>
      </c>
    </row>
    <row r="96" spans="1:18" ht="15.75" customHeight="1" x14ac:dyDescent="0.2">
      <c r="A96" s="210" t="s">
        <v>64</v>
      </c>
      <c r="B96" s="211" t="s">
        <v>14</v>
      </c>
      <c r="C96" s="212" t="s">
        <v>12</v>
      </c>
      <c r="D96" s="213" t="s">
        <v>9</v>
      </c>
      <c r="E96" s="42"/>
      <c r="F96" s="42" t="s">
        <v>92</v>
      </c>
      <c r="G96" s="120"/>
      <c r="H96" s="133">
        <v>12</v>
      </c>
      <c r="I96" s="69">
        <v>332.5</v>
      </c>
      <c r="J96" s="93">
        <f>H96*I96</f>
        <v>3990</v>
      </c>
      <c r="K96" s="143"/>
      <c r="L96" s="93"/>
      <c r="M96" s="35"/>
      <c r="N96" s="93"/>
      <c r="O96" s="130"/>
      <c r="P96" s="42"/>
      <c r="Q96" s="42">
        <v>3990</v>
      </c>
      <c r="R96" s="54"/>
    </row>
    <row r="97" spans="1:18" ht="15.75" customHeight="1" x14ac:dyDescent="0.2">
      <c r="A97" s="210" t="s">
        <v>64</v>
      </c>
      <c r="B97" s="211" t="s">
        <v>14</v>
      </c>
      <c r="C97" s="212" t="s">
        <v>12</v>
      </c>
      <c r="D97" s="213" t="s">
        <v>14</v>
      </c>
      <c r="E97" s="42"/>
      <c r="F97" s="42" t="s">
        <v>93</v>
      </c>
      <c r="G97" s="143"/>
      <c r="H97" s="133">
        <v>12</v>
      </c>
      <c r="I97" s="69">
        <v>52</v>
      </c>
      <c r="J97" s="93">
        <f>H97*I97</f>
        <v>624</v>
      </c>
      <c r="K97" s="114"/>
      <c r="L97" s="106"/>
      <c r="M97" s="35"/>
      <c r="N97" s="113"/>
      <c r="O97" s="46"/>
      <c r="P97" s="42"/>
      <c r="Q97" s="42">
        <v>576</v>
      </c>
      <c r="R97" s="54"/>
    </row>
    <row r="98" spans="1:18" ht="15.75" customHeight="1" x14ac:dyDescent="0.2">
      <c r="A98" s="210" t="s">
        <v>64</v>
      </c>
      <c r="B98" s="211" t="s">
        <v>14</v>
      </c>
      <c r="C98" s="212" t="s">
        <v>12</v>
      </c>
      <c r="D98" s="213" t="s">
        <v>14</v>
      </c>
      <c r="E98" s="42"/>
      <c r="F98" s="42" t="s">
        <v>94</v>
      </c>
      <c r="G98" s="143"/>
      <c r="H98" s="133">
        <v>4</v>
      </c>
      <c r="I98" s="69">
        <v>35.5</v>
      </c>
      <c r="J98" s="93">
        <f>H98*I98</f>
        <v>142</v>
      </c>
      <c r="K98" s="114"/>
      <c r="L98" s="106"/>
      <c r="M98" s="35"/>
      <c r="N98" s="113"/>
      <c r="O98" s="46"/>
      <c r="P98" s="42"/>
      <c r="Q98" s="42"/>
      <c r="R98" s="54"/>
    </row>
    <row r="99" spans="1:18" ht="15.75" customHeight="1" x14ac:dyDescent="0.2">
      <c r="A99" s="210" t="s">
        <v>64</v>
      </c>
      <c r="B99" s="211" t="s">
        <v>14</v>
      </c>
      <c r="C99" s="212" t="s">
        <v>12</v>
      </c>
      <c r="D99" s="213" t="s">
        <v>33</v>
      </c>
      <c r="E99" s="41"/>
      <c r="F99" s="42" t="s">
        <v>95</v>
      </c>
      <c r="G99" s="113"/>
      <c r="H99" s="133">
        <v>12</v>
      </c>
      <c r="I99" s="158">
        <v>30</v>
      </c>
      <c r="J99" s="93">
        <f>H99*I99</f>
        <v>360</v>
      </c>
      <c r="K99" s="129"/>
      <c r="L99" s="106"/>
      <c r="M99" s="35"/>
      <c r="N99" s="113"/>
      <c r="O99" s="46"/>
      <c r="P99" s="41"/>
      <c r="Q99" s="41">
        <v>94</v>
      </c>
      <c r="R99" s="53"/>
    </row>
    <row r="100" spans="1:18" ht="15.75" customHeight="1" x14ac:dyDescent="0.2">
      <c r="A100" s="210" t="s">
        <v>64</v>
      </c>
      <c r="B100" s="211" t="s">
        <v>14</v>
      </c>
      <c r="C100" s="212" t="s">
        <v>14</v>
      </c>
      <c r="D100" s="213"/>
      <c r="E100" s="41"/>
      <c r="F100" s="173" t="s">
        <v>96</v>
      </c>
      <c r="G100" s="174"/>
      <c r="H100" s="178">
        <v>12</v>
      </c>
      <c r="I100" s="182">
        <v>20</v>
      </c>
      <c r="J100" s="94">
        <f>H100*I100</f>
        <v>240</v>
      </c>
      <c r="K100" s="133"/>
      <c r="L100" s="106"/>
      <c r="M100" s="106"/>
      <c r="N100" s="106"/>
      <c r="O100" s="46"/>
      <c r="P100" s="41"/>
      <c r="Q100" s="41">
        <v>45</v>
      </c>
      <c r="R100" s="53"/>
    </row>
    <row r="101" spans="1:18" ht="15.75" customHeight="1" x14ac:dyDescent="0.2">
      <c r="A101" s="210"/>
      <c r="B101" s="211"/>
      <c r="C101" s="212"/>
      <c r="D101" s="213"/>
      <c r="E101" s="41"/>
      <c r="F101" s="42"/>
      <c r="G101" s="113"/>
      <c r="H101" s="133"/>
      <c r="I101" s="128"/>
      <c r="J101" s="183">
        <f>SUM(J96:J100)</f>
        <v>5356</v>
      </c>
      <c r="K101" s="42"/>
      <c r="L101" s="106"/>
      <c r="M101" s="106"/>
      <c r="N101" s="106"/>
      <c r="O101" s="46"/>
      <c r="P101" s="41"/>
      <c r="Q101" s="41"/>
      <c r="R101" s="53"/>
    </row>
    <row r="102" spans="1:18" ht="15.75" customHeight="1" x14ac:dyDescent="0.2">
      <c r="A102" s="205"/>
      <c r="B102" s="35"/>
      <c r="C102" s="35"/>
      <c r="D102" s="35"/>
      <c r="E102" s="42"/>
      <c r="F102" s="35"/>
      <c r="G102" s="106"/>
      <c r="H102" s="159"/>
      <c r="I102" s="160"/>
      <c r="J102" s="117"/>
      <c r="K102" s="151"/>
      <c r="L102" s="117"/>
      <c r="M102" s="117"/>
      <c r="N102" s="117"/>
      <c r="O102" s="46"/>
      <c r="P102" s="35"/>
      <c r="Q102" s="35"/>
      <c r="R102" s="46"/>
    </row>
    <row r="103" spans="1:18" ht="15.75" customHeight="1" x14ac:dyDescent="0.2">
      <c r="A103" s="215" t="s">
        <v>64</v>
      </c>
      <c r="B103" s="216" t="s">
        <v>33</v>
      </c>
      <c r="C103" s="217"/>
      <c r="D103" s="206"/>
      <c r="E103" s="39"/>
      <c r="F103" s="38" t="s">
        <v>97</v>
      </c>
      <c r="G103" s="117"/>
      <c r="H103" s="35"/>
      <c r="I103" s="35"/>
      <c r="J103" s="35"/>
      <c r="K103" s="35"/>
      <c r="L103" s="122"/>
      <c r="M103" s="35"/>
      <c r="N103" s="18">
        <f>J108</f>
        <v>1576</v>
      </c>
      <c r="O103" s="116"/>
      <c r="P103" s="39"/>
      <c r="Q103" s="241">
        <v>0.59199999999999997</v>
      </c>
      <c r="R103" s="61">
        <v>933</v>
      </c>
    </row>
    <row r="104" spans="1:18" ht="15.75" customHeight="1" x14ac:dyDescent="0.2">
      <c r="A104" s="210" t="s">
        <v>64</v>
      </c>
      <c r="B104" s="211" t="s">
        <v>33</v>
      </c>
      <c r="C104" s="212" t="s">
        <v>9</v>
      </c>
      <c r="D104" s="35"/>
      <c r="E104" s="42"/>
      <c r="F104" s="42" t="s">
        <v>98</v>
      </c>
      <c r="G104" s="106"/>
      <c r="H104" s="133">
        <v>13</v>
      </c>
      <c r="I104" s="69">
        <v>61</v>
      </c>
      <c r="J104" s="93">
        <f>I104*H104</f>
        <v>793</v>
      </c>
      <c r="K104" s="129"/>
      <c r="L104" s="106"/>
      <c r="M104" s="42"/>
      <c r="N104" s="113"/>
      <c r="O104" s="46"/>
      <c r="P104" s="35"/>
      <c r="Q104" s="35"/>
      <c r="R104" s="46"/>
    </row>
    <row r="105" spans="1:18" ht="15.75" customHeight="1" x14ac:dyDescent="0.2">
      <c r="A105" s="210" t="s">
        <v>78</v>
      </c>
      <c r="B105" s="211" t="s">
        <v>33</v>
      </c>
      <c r="C105" s="212" t="s">
        <v>12</v>
      </c>
      <c r="D105" s="35"/>
      <c r="E105" s="42"/>
      <c r="F105" s="42" t="s">
        <v>99</v>
      </c>
      <c r="G105" s="106"/>
      <c r="H105" s="133">
        <v>12</v>
      </c>
      <c r="I105" s="69">
        <v>0</v>
      </c>
      <c r="J105" s="93">
        <f>I105*H105</f>
        <v>0</v>
      </c>
      <c r="K105" s="129"/>
      <c r="L105" s="106"/>
      <c r="M105" s="42"/>
      <c r="N105" s="113"/>
      <c r="O105" s="46"/>
      <c r="P105" s="35"/>
      <c r="Q105" s="35"/>
      <c r="R105" s="46"/>
    </row>
    <row r="106" spans="1:18" ht="15.75" customHeight="1" x14ac:dyDescent="0.2">
      <c r="A106" s="210" t="s">
        <v>100</v>
      </c>
      <c r="B106" s="211" t="s">
        <v>33</v>
      </c>
      <c r="C106" s="212" t="s">
        <v>14</v>
      </c>
      <c r="D106" s="35"/>
      <c r="E106" s="42"/>
      <c r="F106" s="42" t="s">
        <v>101</v>
      </c>
      <c r="G106" s="106"/>
      <c r="H106" s="133">
        <v>4</v>
      </c>
      <c r="I106" s="69">
        <v>0</v>
      </c>
      <c r="J106" s="93">
        <f>I106*H106</f>
        <v>0</v>
      </c>
      <c r="K106" s="129"/>
      <c r="L106" s="106"/>
      <c r="M106" s="42"/>
      <c r="N106" s="113"/>
      <c r="O106" s="46"/>
      <c r="P106" s="35"/>
      <c r="Q106" s="35"/>
      <c r="R106" s="46"/>
    </row>
    <row r="107" spans="1:18" ht="15.75" customHeight="1" x14ac:dyDescent="0.2">
      <c r="A107" s="210" t="s">
        <v>64</v>
      </c>
      <c r="B107" s="211" t="s">
        <v>33</v>
      </c>
      <c r="C107" s="212" t="s">
        <v>33</v>
      </c>
      <c r="D107" s="213"/>
      <c r="E107" s="42"/>
      <c r="F107" s="173" t="s">
        <v>102</v>
      </c>
      <c r="G107" s="177"/>
      <c r="H107" s="178">
        <v>1</v>
      </c>
      <c r="I107" s="184">
        <v>783</v>
      </c>
      <c r="J107" s="94">
        <f>I107*H107</f>
        <v>783</v>
      </c>
      <c r="K107" s="129"/>
      <c r="L107" s="106"/>
      <c r="M107" s="42"/>
      <c r="N107" s="106"/>
      <c r="O107" s="46"/>
      <c r="P107" s="42"/>
      <c r="Q107" s="42"/>
      <c r="R107" s="54"/>
    </row>
    <row r="108" spans="1:18" ht="15.75" customHeight="1" x14ac:dyDescent="0.2">
      <c r="A108" s="228"/>
      <c r="B108" s="229"/>
      <c r="C108" s="230"/>
      <c r="D108" s="227"/>
      <c r="E108" s="41"/>
      <c r="F108" s="41"/>
      <c r="G108" s="113"/>
      <c r="H108" s="134"/>
      <c r="I108" s="118"/>
      <c r="J108" s="119">
        <f>SUM(J104:J107)</f>
        <v>1576</v>
      </c>
      <c r="K108" s="114"/>
      <c r="L108" s="113"/>
      <c r="M108" s="41"/>
      <c r="N108" s="113"/>
      <c r="O108" s="55"/>
      <c r="P108" s="41"/>
      <c r="Q108" s="41"/>
      <c r="R108" s="53"/>
    </row>
    <row r="109" spans="1:18" ht="15.75" customHeight="1" x14ac:dyDescent="0.2">
      <c r="A109" s="205"/>
      <c r="B109" s="35"/>
      <c r="C109" s="35"/>
      <c r="D109" s="35"/>
      <c r="E109" s="42"/>
      <c r="F109" s="35"/>
      <c r="G109" s="106"/>
      <c r="H109" s="35"/>
      <c r="I109" s="35"/>
      <c r="J109" s="35"/>
      <c r="K109" s="35"/>
      <c r="L109" s="122"/>
      <c r="M109" s="35"/>
      <c r="N109" s="93"/>
      <c r="O109" s="116"/>
      <c r="P109" s="35"/>
      <c r="Q109" s="35"/>
      <c r="R109" s="46"/>
    </row>
    <row r="110" spans="1:18" ht="15.75" customHeight="1" x14ac:dyDescent="0.2">
      <c r="A110" s="215" t="s">
        <v>64</v>
      </c>
      <c r="B110" s="216" t="s">
        <v>35</v>
      </c>
      <c r="C110" s="217"/>
      <c r="D110" s="206"/>
      <c r="E110" s="39"/>
      <c r="F110" s="38" t="s">
        <v>103</v>
      </c>
      <c r="G110" s="117"/>
      <c r="H110" s="131"/>
      <c r="I110" s="131"/>
      <c r="J110" s="106"/>
      <c r="K110" s="114"/>
      <c r="L110" s="117"/>
      <c r="M110" s="117"/>
      <c r="N110" s="115">
        <f>J113</f>
        <v>240</v>
      </c>
      <c r="O110" s="46"/>
      <c r="P110" s="39"/>
      <c r="Q110" s="246">
        <v>0</v>
      </c>
      <c r="R110" s="61">
        <v>0</v>
      </c>
    </row>
    <row r="111" spans="1:18" ht="15.75" customHeight="1" x14ac:dyDescent="0.2">
      <c r="A111" s="210" t="s">
        <v>64</v>
      </c>
      <c r="B111" s="211" t="s">
        <v>35</v>
      </c>
      <c r="C111" s="212" t="s">
        <v>9</v>
      </c>
      <c r="D111" s="227"/>
      <c r="E111" s="41"/>
      <c r="F111" s="42" t="s">
        <v>104</v>
      </c>
      <c r="G111" s="113"/>
      <c r="H111" s="106">
        <v>12</v>
      </c>
      <c r="I111" s="128">
        <v>10</v>
      </c>
      <c r="J111" s="106">
        <f>H111*I111</f>
        <v>120</v>
      </c>
      <c r="K111" s="143"/>
      <c r="L111" s="106"/>
      <c r="M111" s="106"/>
      <c r="N111" s="19"/>
      <c r="O111" s="46"/>
      <c r="P111" s="41"/>
      <c r="Q111" s="41"/>
      <c r="R111" s="53"/>
    </row>
    <row r="112" spans="1:18" ht="15.75" customHeight="1" x14ac:dyDescent="0.2">
      <c r="A112" s="210" t="s">
        <v>64</v>
      </c>
      <c r="B112" s="211" t="s">
        <v>35</v>
      </c>
      <c r="C112" s="212" t="s">
        <v>12</v>
      </c>
      <c r="D112" s="213"/>
      <c r="E112" s="42"/>
      <c r="F112" s="173" t="s">
        <v>105</v>
      </c>
      <c r="G112" s="177"/>
      <c r="H112" s="177">
        <v>12</v>
      </c>
      <c r="I112" s="180">
        <v>10</v>
      </c>
      <c r="J112" s="177">
        <f>H112*I112</f>
        <v>120</v>
      </c>
      <c r="K112" s="143"/>
      <c r="L112" s="35"/>
      <c r="M112" s="106"/>
      <c r="N112" s="106"/>
      <c r="O112" s="46"/>
      <c r="P112" s="42"/>
      <c r="Q112" s="42"/>
      <c r="R112" s="54"/>
    </row>
    <row r="113" spans="1:18" ht="15.75" customHeight="1" x14ac:dyDescent="0.2">
      <c r="A113" s="215"/>
      <c r="B113" s="216"/>
      <c r="C113" s="217"/>
      <c r="D113" s="218"/>
      <c r="E113" s="38"/>
      <c r="F113" s="38"/>
      <c r="G113" s="115"/>
      <c r="H113" s="113"/>
      <c r="I113" s="131"/>
      <c r="J113" s="113">
        <f>SUM(J111:J112)</f>
        <v>240</v>
      </c>
      <c r="K113" s="114"/>
      <c r="L113" s="43"/>
      <c r="M113" s="115"/>
      <c r="N113" s="115"/>
      <c r="O113" s="55"/>
      <c r="P113" s="38"/>
      <c r="Q113" s="38"/>
      <c r="R113" s="52"/>
    </row>
    <row r="114" spans="1:18" ht="15.75" customHeight="1" x14ac:dyDescent="0.2">
      <c r="A114" s="205"/>
      <c r="B114" s="35"/>
      <c r="C114" s="35"/>
      <c r="D114" s="35"/>
      <c r="E114" s="42"/>
      <c r="F114" s="35"/>
      <c r="G114" s="106"/>
      <c r="H114" s="35"/>
      <c r="I114" s="35"/>
      <c r="J114" s="35"/>
      <c r="K114" s="35"/>
      <c r="L114" s="35"/>
      <c r="M114" s="35"/>
      <c r="N114" s="93"/>
      <c r="O114" s="116"/>
      <c r="P114" s="35"/>
      <c r="Q114" s="35"/>
      <c r="R114" s="46"/>
    </row>
    <row r="115" spans="1:18" ht="15.75" customHeight="1" x14ac:dyDescent="0.2">
      <c r="A115" s="215" t="s">
        <v>64</v>
      </c>
      <c r="B115" s="216" t="s">
        <v>37</v>
      </c>
      <c r="C115" s="217"/>
      <c r="D115" s="206"/>
      <c r="E115" s="39"/>
      <c r="F115" s="38" t="s">
        <v>106</v>
      </c>
      <c r="G115" s="117"/>
      <c r="H115" s="128"/>
      <c r="I115" s="128"/>
      <c r="J115" s="35"/>
      <c r="K115" s="129"/>
      <c r="L115" s="35"/>
      <c r="M115" s="122"/>
      <c r="N115" s="115">
        <f>J124</f>
        <v>2370</v>
      </c>
      <c r="O115" s="46"/>
      <c r="P115" s="39"/>
      <c r="Q115" s="241">
        <v>0.63600000000000001</v>
      </c>
      <c r="R115" s="61">
        <f>SUM(Q116:Q123)</f>
        <v>1507</v>
      </c>
    </row>
    <row r="116" spans="1:18" ht="15.75" customHeight="1" x14ac:dyDescent="0.2">
      <c r="A116" s="210" t="s">
        <v>64</v>
      </c>
      <c r="B116" s="211" t="s">
        <v>37</v>
      </c>
      <c r="C116" s="212" t="s">
        <v>9</v>
      </c>
      <c r="D116" s="227"/>
      <c r="E116" s="41"/>
      <c r="F116" s="42" t="s">
        <v>107</v>
      </c>
      <c r="G116" s="113"/>
      <c r="H116" s="35">
        <v>12</v>
      </c>
      <c r="I116" s="161">
        <v>15</v>
      </c>
      <c r="J116" s="35">
        <f>H116*I116</f>
        <v>180</v>
      </c>
      <c r="K116" s="35"/>
      <c r="L116" s="35"/>
      <c r="M116" s="93"/>
      <c r="N116" s="106"/>
      <c r="O116" s="46"/>
      <c r="P116" s="41"/>
      <c r="Q116" s="41">
        <v>668</v>
      </c>
      <c r="R116" s="53"/>
    </row>
    <row r="117" spans="1:18" ht="15.75" customHeight="1" x14ac:dyDescent="0.2">
      <c r="A117" s="210" t="s">
        <v>64</v>
      </c>
      <c r="B117" s="211" t="s">
        <v>37</v>
      </c>
      <c r="C117" s="212" t="s">
        <v>12</v>
      </c>
      <c r="D117" s="227"/>
      <c r="E117" s="41"/>
      <c r="F117" s="42" t="s">
        <v>108</v>
      </c>
      <c r="G117" s="113"/>
      <c r="H117" s="35">
        <v>12</v>
      </c>
      <c r="I117" s="161">
        <v>10</v>
      </c>
      <c r="J117" s="35">
        <f t="shared" ref="J117:J123" si="3">H117*I117</f>
        <v>120</v>
      </c>
      <c r="K117" s="35"/>
      <c r="L117" s="35"/>
      <c r="M117" s="93"/>
      <c r="N117" s="106"/>
      <c r="O117" s="46"/>
      <c r="P117" s="41"/>
      <c r="Q117" s="41">
        <v>294</v>
      </c>
      <c r="R117" s="53"/>
    </row>
    <row r="118" spans="1:18" ht="15.75" customHeight="1" x14ac:dyDescent="0.2">
      <c r="A118" s="210" t="s">
        <v>64</v>
      </c>
      <c r="B118" s="211" t="s">
        <v>37</v>
      </c>
      <c r="C118" s="212" t="s">
        <v>12</v>
      </c>
      <c r="D118" s="213"/>
      <c r="E118" s="42"/>
      <c r="F118" s="42" t="s">
        <v>109</v>
      </c>
      <c r="G118" s="106"/>
      <c r="H118" s="35">
        <v>1</v>
      </c>
      <c r="I118" s="161">
        <v>500</v>
      </c>
      <c r="J118" s="35">
        <f t="shared" si="3"/>
        <v>500</v>
      </c>
      <c r="K118" s="149"/>
      <c r="L118" s="35"/>
      <c r="M118" s="93"/>
      <c r="N118" s="106"/>
      <c r="O118" s="130"/>
      <c r="P118" s="42"/>
      <c r="Q118" s="42"/>
      <c r="R118" s="54"/>
    </row>
    <row r="119" spans="1:18" ht="15.75" customHeight="1" x14ac:dyDescent="0.2">
      <c r="A119" s="210" t="s">
        <v>64</v>
      </c>
      <c r="B119" s="211" t="s">
        <v>37</v>
      </c>
      <c r="C119" s="212" t="s">
        <v>12</v>
      </c>
      <c r="D119" s="213"/>
      <c r="E119" s="42"/>
      <c r="F119" s="42" t="s">
        <v>110</v>
      </c>
      <c r="G119" s="106"/>
      <c r="H119" s="35">
        <v>1</v>
      </c>
      <c r="I119" s="161">
        <v>500</v>
      </c>
      <c r="J119" s="35">
        <f t="shared" si="3"/>
        <v>500</v>
      </c>
      <c r="K119" s="149"/>
      <c r="L119" s="35"/>
      <c r="M119" s="93"/>
      <c r="N119" s="106"/>
      <c r="O119" s="130"/>
      <c r="P119" s="42"/>
      <c r="Q119" s="42">
        <v>545</v>
      </c>
      <c r="R119" s="54"/>
    </row>
    <row r="120" spans="1:18" ht="15.75" customHeight="1" x14ac:dyDescent="0.2">
      <c r="A120" s="210" t="s">
        <v>64</v>
      </c>
      <c r="B120" s="211" t="s">
        <v>37</v>
      </c>
      <c r="C120" s="212" t="s">
        <v>12</v>
      </c>
      <c r="D120" s="213"/>
      <c r="E120" s="42"/>
      <c r="F120" s="42" t="s">
        <v>111</v>
      </c>
      <c r="G120" s="106"/>
      <c r="H120" s="35">
        <v>1</v>
      </c>
      <c r="I120" s="161">
        <v>250</v>
      </c>
      <c r="J120" s="35">
        <f t="shared" si="3"/>
        <v>250</v>
      </c>
      <c r="K120" s="149"/>
      <c r="L120" s="35"/>
      <c r="M120" s="93"/>
      <c r="N120" s="106"/>
      <c r="O120" s="130"/>
      <c r="P120" s="42"/>
      <c r="Q120" s="42"/>
      <c r="R120" s="54"/>
    </row>
    <row r="121" spans="1:18" ht="15.75" customHeight="1" x14ac:dyDescent="0.2">
      <c r="A121" s="210" t="s">
        <v>64</v>
      </c>
      <c r="B121" s="211" t="s">
        <v>37</v>
      </c>
      <c r="C121" s="212" t="s">
        <v>12</v>
      </c>
      <c r="D121" s="213"/>
      <c r="E121" s="42"/>
      <c r="F121" s="42" t="s">
        <v>112</v>
      </c>
      <c r="G121" s="106"/>
      <c r="H121" s="35">
        <v>1</v>
      </c>
      <c r="I121" s="161">
        <v>500</v>
      </c>
      <c r="J121" s="35">
        <f t="shared" si="3"/>
        <v>500</v>
      </c>
      <c r="K121" s="149"/>
      <c r="L121" s="35"/>
      <c r="M121" s="93"/>
      <c r="N121" s="106"/>
      <c r="O121" s="130"/>
      <c r="P121" s="42"/>
      <c r="Q121" s="42"/>
      <c r="R121" s="54"/>
    </row>
    <row r="122" spans="1:18" ht="15.75" customHeight="1" x14ac:dyDescent="0.2">
      <c r="A122" s="210" t="s">
        <v>64</v>
      </c>
      <c r="B122" s="211" t="s">
        <v>37</v>
      </c>
      <c r="C122" s="212" t="s">
        <v>12</v>
      </c>
      <c r="D122" s="213"/>
      <c r="E122" s="42"/>
      <c r="F122" s="42" t="s">
        <v>113</v>
      </c>
      <c r="G122" s="106"/>
      <c r="H122" s="35">
        <v>5</v>
      </c>
      <c r="I122" s="161">
        <v>40</v>
      </c>
      <c r="J122" s="35">
        <f t="shared" si="3"/>
        <v>200</v>
      </c>
      <c r="K122" s="149"/>
      <c r="L122" s="35"/>
      <c r="M122" s="93"/>
      <c r="N122" s="106"/>
      <c r="O122" s="130"/>
      <c r="P122" s="42"/>
      <c r="Q122" s="42"/>
      <c r="R122" s="54"/>
    </row>
    <row r="123" spans="1:18" ht="15.75" customHeight="1" x14ac:dyDescent="0.2">
      <c r="A123" s="210" t="s">
        <v>64</v>
      </c>
      <c r="B123" s="211" t="s">
        <v>37</v>
      </c>
      <c r="C123" s="212" t="s">
        <v>12</v>
      </c>
      <c r="D123" s="213"/>
      <c r="E123" s="42"/>
      <c r="F123" s="173" t="s">
        <v>114</v>
      </c>
      <c r="G123" s="177"/>
      <c r="H123" s="179">
        <v>12</v>
      </c>
      <c r="I123" s="185">
        <v>10</v>
      </c>
      <c r="J123" s="179">
        <f t="shared" si="3"/>
        <v>120</v>
      </c>
      <c r="K123" s="149"/>
      <c r="L123" s="35"/>
      <c r="M123" s="93"/>
      <c r="N123" s="106"/>
      <c r="O123" s="130"/>
      <c r="P123" s="42"/>
      <c r="Q123" s="42"/>
      <c r="R123" s="54"/>
    </row>
    <row r="124" spans="1:18" ht="15.75" customHeight="1" x14ac:dyDescent="0.2">
      <c r="A124" s="215"/>
      <c r="B124" s="216"/>
      <c r="C124" s="217"/>
      <c r="D124" s="218"/>
      <c r="E124" s="38"/>
      <c r="F124" s="38"/>
      <c r="G124" s="115"/>
      <c r="H124" s="43"/>
      <c r="I124" s="43"/>
      <c r="J124" s="43">
        <f>SUM(J116:J123)</f>
        <v>2370</v>
      </c>
      <c r="K124" s="43"/>
      <c r="L124" s="43"/>
      <c r="M124" s="119"/>
      <c r="N124" s="113"/>
      <c r="O124" s="116"/>
      <c r="P124" s="38"/>
      <c r="Q124" s="38"/>
      <c r="R124" s="52"/>
    </row>
    <row r="125" spans="1:18" ht="15.75" customHeight="1" thickBot="1" x14ac:dyDescent="0.25">
      <c r="A125" s="205"/>
      <c r="B125" s="35"/>
      <c r="C125" s="35"/>
      <c r="D125" s="35"/>
      <c r="E125" s="42"/>
      <c r="F125" s="35"/>
      <c r="G125" s="106"/>
      <c r="H125" s="35"/>
      <c r="I125" s="35"/>
      <c r="J125" s="35"/>
      <c r="K125" s="35"/>
      <c r="L125" s="35"/>
      <c r="M125" s="121"/>
      <c r="N125" s="122"/>
      <c r="O125" s="46"/>
      <c r="P125" s="35"/>
      <c r="Q125" s="35"/>
      <c r="R125" s="46"/>
    </row>
    <row r="126" spans="1:18" ht="15.75" customHeight="1" thickBot="1" x14ac:dyDescent="0.25">
      <c r="A126" s="247"/>
      <c r="B126" s="221"/>
      <c r="C126" s="222"/>
      <c r="D126" s="248"/>
      <c r="E126" s="224"/>
      <c r="F126" s="37" t="s">
        <v>138</v>
      </c>
      <c r="G126" s="127"/>
      <c r="H126" s="118"/>
      <c r="I126" s="118"/>
      <c r="J126" s="35"/>
      <c r="K126" s="120"/>
      <c r="L126" s="35"/>
      <c r="M126" s="122"/>
      <c r="N126" s="121"/>
      <c r="O126" s="112">
        <f>O25-O61</f>
        <v>-1498.5</v>
      </c>
      <c r="P126" s="40"/>
      <c r="Q126" s="40"/>
      <c r="R126" s="112">
        <f>R25-R61</f>
        <v>3366.16</v>
      </c>
    </row>
    <row r="127" spans="1:18" ht="15.75" customHeight="1" x14ac:dyDescent="0.2">
      <c r="A127" s="205"/>
      <c r="B127" s="35"/>
      <c r="C127" s="35"/>
      <c r="D127" s="42"/>
      <c r="E127" s="42"/>
      <c r="F127" s="20"/>
      <c r="G127" s="106"/>
      <c r="H127" s="21"/>
      <c r="I127" s="21"/>
      <c r="J127" s="13"/>
      <c r="K127" s="22"/>
      <c r="L127" s="13"/>
      <c r="M127" s="23"/>
      <c r="N127" s="24"/>
      <c r="O127" s="162"/>
      <c r="P127" s="35"/>
      <c r="Q127" s="35"/>
      <c r="R127" s="87">
        <v>2597</v>
      </c>
    </row>
    <row r="128" spans="1:18" ht="15.75" customHeight="1" x14ac:dyDescent="0.2">
      <c r="A128" s="205"/>
      <c r="B128" s="35"/>
      <c r="C128" s="35"/>
      <c r="D128" s="42"/>
      <c r="E128" s="42"/>
      <c r="F128" s="35"/>
      <c r="G128" s="106"/>
      <c r="H128" s="35"/>
      <c r="I128" s="35"/>
      <c r="J128" s="106"/>
      <c r="K128" s="35"/>
      <c r="L128" s="106"/>
      <c r="M128" s="117"/>
      <c r="N128" s="117"/>
      <c r="O128" s="116"/>
      <c r="P128" s="35"/>
      <c r="Q128" s="35"/>
      <c r="R128" s="46"/>
    </row>
    <row r="129" spans="1:18" ht="15.75" customHeight="1" x14ac:dyDescent="0.2">
      <c r="A129" s="199" t="s">
        <v>115</v>
      </c>
      <c r="B129" s="208"/>
      <c r="C129" s="209"/>
      <c r="D129" s="218"/>
      <c r="E129" s="226"/>
      <c r="F129" s="37" t="s">
        <v>116</v>
      </c>
      <c r="G129" s="121"/>
      <c r="H129" s="35"/>
      <c r="I129" s="35"/>
      <c r="J129" s="35"/>
      <c r="K129" s="35"/>
      <c r="L129" s="35"/>
      <c r="M129" s="122"/>
      <c r="N129" s="122"/>
      <c r="O129" s="116"/>
      <c r="P129" s="38"/>
      <c r="Q129" s="38"/>
      <c r="R129" s="61">
        <f>R130-R131</f>
        <v>-769</v>
      </c>
    </row>
    <row r="130" spans="1:18" ht="15.75" customHeight="1" x14ac:dyDescent="0.2">
      <c r="A130" s="215" t="s">
        <v>117</v>
      </c>
      <c r="B130" s="208"/>
      <c r="C130" s="209"/>
      <c r="D130" s="206"/>
      <c r="E130" s="160"/>
      <c r="F130" s="38" t="s">
        <v>21</v>
      </c>
      <c r="G130" s="122"/>
      <c r="H130" s="35"/>
      <c r="I130" s="35"/>
      <c r="J130" s="35"/>
      <c r="K130" s="35"/>
      <c r="L130" s="35"/>
      <c r="M130" s="93"/>
      <c r="N130" s="115"/>
      <c r="O130" s="46"/>
      <c r="P130" s="39"/>
      <c r="Q130" s="39"/>
      <c r="R130" s="72">
        <v>7</v>
      </c>
    </row>
    <row r="131" spans="1:18" ht="15.75" customHeight="1" x14ac:dyDescent="0.2">
      <c r="A131" s="215" t="s">
        <v>118</v>
      </c>
      <c r="B131" s="221"/>
      <c r="C131" s="222"/>
      <c r="D131" s="206"/>
      <c r="E131" s="160"/>
      <c r="F131" s="38" t="s">
        <v>24</v>
      </c>
      <c r="G131" s="122"/>
      <c r="H131" s="35"/>
      <c r="I131" s="35"/>
      <c r="J131" s="35"/>
      <c r="K131" s="35"/>
      <c r="L131" s="35"/>
      <c r="M131" s="35"/>
      <c r="N131" s="115"/>
      <c r="O131" s="116"/>
      <c r="P131" s="39"/>
      <c r="Q131" s="39"/>
      <c r="R131" s="50">
        <v>776</v>
      </c>
    </row>
    <row r="132" spans="1:18" ht="15.75" customHeight="1" x14ac:dyDescent="0.2">
      <c r="A132" s="249"/>
      <c r="B132" s="221"/>
      <c r="C132" s="222"/>
      <c r="D132" s="248"/>
      <c r="E132" s="40"/>
      <c r="F132" s="39" t="s">
        <v>119</v>
      </c>
      <c r="G132" s="124"/>
      <c r="H132" s="131"/>
      <c r="I132" s="131"/>
      <c r="J132" s="113"/>
      <c r="K132" s="114"/>
      <c r="L132" s="113"/>
      <c r="M132" s="117"/>
      <c r="N132" s="115"/>
      <c r="O132" s="126"/>
      <c r="P132" s="40"/>
      <c r="Q132" s="40"/>
      <c r="R132" s="57"/>
    </row>
    <row r="133" spans="1:18" ht="15.75" customHeight="1" x14ac:dyDescent="0.2">
      <c r="A133" s="207"/>
      <c r="B133" s="208"/>
      <c r="C133" s="209"/>
      <c r="D133" s="248"/>
      <c r="E133" s="40"/>
      <c r="F133" s="39" t="s">
        <v>120</v>
      </c>
      <c r="G133" s="124"/>
      <c r="H133" s="35"/>
      <c r="I133" s="35"/>
      <c r="J133" s="35"/>
      <c r="K133" s="35"/>
      <c r="L133" s="35"/>
      <c r="M133" s="93"/>
      <c r="N133" s="115"/>
      <c r="O133" s="46"/>
      <c r="P133" s="40"/>
      <c r="Q133" s="40">
        <v>776</v>
      </c>
      <c r="R133" s="57"/>
    </row>
    <row r="134" spans="1:18" ht="15.75" customHeight="1" x14ac:dyDescent="0.2">
      <c r="A134" s="205"/>
      <c r="B134" s="35"/>
      <c r="C134" s="35"/>
      <c r="D134" s="42"/>
      <c r="E134" s="42"/>
      <c r="F134" s="20"/>
      <c r="G134" s="106"/>
      <c r="H134" s="25"/>
      <c r="I134" s="25"/>
      <c r="J134" s="16"/>
      <c r="K134" s="15"/>
      <c r="L134" s="16"/>
      <c r="M134" s="16"/>
      <c r="N134" s="26"/>
      <c r="O134" s="162"/>
      <c r="P134" s="35"/>
      <c r="Q134" s="35"/>
      <c r="R134" s="46"/>
    </row>
    <row r="135" spans="1:18" ht="15.75" customHeight="1" x14ac:dyDescent="0.2">
      <c r="A135" s="205"/>
      <c r="B135" s="35"/>
      <c r="C135" s="35"/>
      <c r="D135" s="42"/>
      <c r="E135" s="42"/>
      <c r="F135" s="35"/>
      <c r="G135" s="106"/>
      <c r="H135" s="128"/>
      <c r="I135" s="128"/>
      <c r="J135" s="127"/>
      <c r="K135" s="129"/>
      <c r="L135" s="127"/>
      <c r="M135" s="106"/>
      <c r="N135" s="115"/>
      <c r="O135" s="46"/>
      <c r="P135" s="35"/>
      <c r="Q135" s="35"/>
      <c r="R135" s="46"/>
    </row>
    <row r="136" spans="1:18" ht="15.75" customHeight="1" x14ac:dyDescent="0.25">
      <c r="A136" s="250"/>
      <c r="B136" s="251"/>
      <c r="C136" s="252"/>
      <c r="D136" s="248"/>
      <c r="E136" s="40"/>
      <c r="F136" s="163" t="s">
        <v>131</v>
      </c>
      <c r="G136" s="163"/>
      <c r="H136" s="163"/>
      <c r="I136" s="163"/>
      <c r="J136" s="163"/>
      <c r="K136" s="163"/>
      <c r="L136" s="163"/>
      <c r="M136" s="163"/>
      <c r="N136" s="163"/>
      <c r="O136" s="164"/>
      <c r="P136" s="40"/>
      <c r="Q136" s="40"/>
      <c r="R136" s="57"/>
    </row>
    <row r="137" spans="1:18" ht="15.75" customHeight="1" x14ac:dyDescent="0.2">
      <c r="A137" s="205"/>
      <c r="B137" s="35"/>
      <c r="C137" s="35"/>
      <c r="D137" s="42"/>
      <c r="E137" s="42"/>
      <c r="F137" s="20"/>
      <c r="G137" s="106"/>
      <c r="H137" s="27"/>
      <c r="I137" s="27"/>
      <c r="J137" s="28"/>
      <c r="K137" s="29"/>
      <c r="L137" s="28"/>
      <c r="M137" s="26"/>
      <c r="N137" s="26"/>
      <c r="O137" s="165"/>
      <c r="P137" s="35"/>
      <c r="Q137" s="35"/>
      <c r="R137" s="46"/>
    </row>
    <row r="138" spans="1:18" ht="15.75" customHeight="1" x14ac:dyDescent="0.2">
      <c r="A138" s="205"/>
      <c r="B138" s="35"/>
      <c r="C138" s="35"/>
      <c r="D138" s="42"/>
      <c r="E138" s="42"/>
      <c r="F138" s="35"/>
      <c r="G138" s="106"/>
      <c r="H138" s="160"/>
      <c r="I138" s="160"/>
      <c r="J138" s="127"/>
      <c r="K138" s="166"/>
      <c r="L138" s="127"/>
      <c r="M138" s="122"/>
      <c r="N138" s="115"/>
      <c r="O138" s="46"/>
      <c r="P138" s="35"/>
      <c r="Q138" s="35"/>
      <c r="R138" s="46"/>
    </row>
    <row r="139" spans="1:18" ht="15.75" customHeight="1" x14ac:dyDescent="0.2">
      <c r="A139" s="253" t="s">
        <v>121</v>
      </c>
      <c r="B139" s="221"/>
      <c r="C139" s="222"/>
      <c r="D139" s="221"/>
      <c r="E139" s="226"/>
      <c r="F139" s="37" t="s">
        <v>122</v>
      </c>
      <c r="G139" s="111"/>
      <c r="H139" s="160"/>
      <c r="I139" s="160"/>
      <c r="J139" s="93"/>
      <c r="K139" s="166"/>
      <c r="L139" s="93"/>
      <c r="M139" s="117"/>
      <c r="N139" s="115"/>
      <c r="O139" s="116">
        <f>O10+O126</f>
        <v>45224.5</v>
      </c>
      <c r="P139" s="38"/>
      <c r="Q139" s="38"/>
      <c r="R139" s="65">
        <f>R141+R145+(R129)</f>
        <v>49739</v>
      </c>
    </row>
    <row r="140" spans="1:18" ht="15.75" customHeight="1" x14ac:dyDescent="0.2">
      <c r="A140" s="205"/>
      <c r="B140" s="35"/>
      <c r="C140" s="35"/>
      <c r="D140" s="35"/>
      <c r="E140" s="42"/>
      <c r="F140" s="35"/>
      <c r="G140" s="106"/>
      <c r="H140" s="35"/>
      <c r="I140" s="35"/>
      <c r="J140" s="35"/>
      <c r="K140" s="35"/>
      <c r="L140" s="35"/>
      <c r="M140" s="35"/>
      <c r="N140" s="115"/>
      <c r="O140" s="116"/>
      <c r="P140" s="35"/>
      <c r="Q140" s="35"/>
      <c r="R140" s="54"/>
    </row>
    <row r="141" spans="1:18" ht="15.75" customHeight="1" x14ac:dyDescent="0.2">
      <c r="A141" s="215" t="s">
        <v>123</v>
      </c>
      <c r="B141" s="216" t="s">
        <v>9</v>
      </c>
      <c r="C141" s="217"/>
      <c r="D141" s="216"/>
      <c r="E141" s="39"/>
      <c r="F141" s="38" t="s">
        <v>124</v>
      </c>
      <c r="G141" s="117"/>
      <c r="H141" s="123"/>
      <c r="I141" s="123"/>
      <c r="J141" s="124"/>
      <c r="K141" s="125"/>
      <c r="L141" s="124"/>
      <c r="M141" s="117"/>
      <c r="N141" s="115">
        <f>O139-N145</f>
        <v>33483.5</v>
      </c>
      <c r="O141" s="126"/>
      <c r="P141" s="38"/>
      <c r="Q141" s="38"/>
      <c r="R141" s="64">
        <f>R142+R143</f>
        <v>38797</v>
      </c>
    </row>
    <row r="142" spans="1:18" ht="15.75" customHeight="1" x14ac:dyDescent="0.2">
      <c r="A142" s="207" t="s">
        <v>123</v>
      </c>
      <c r="B142" s="208" t="s">
        <v>9</v>
      </c>
      <c r="C142" s="209" t="s">
        <v>9</v>
      </c>
      <c r="D142" s="208"/>
      <c r="E142" s="35"/>
      <c r="F142" s="39" t="s">
        <v>11</v>
      </c>
      <c r="G142" s="124"/>
      <c r="H142" s="150"/>
      <c r="I142" s="128"/>
      <c r="J142" s="106"/>
      <c r="K142" s="129"/>
      <c r="L142" s="106"/>
      <c r="M142" s="117"/>
      <c r="N142" s="115"/>
      <c r="O142" s="126"/>
      <c r="P142" s="38"/>
      <c r="Q142" s="38"/>
      <c r="R142" s="64">
        <v>38738</v>
      </c>
    </row>
    <row r="143" spans="1:18" ht="15.75" customHeight="1" x14ac:dyDescent="0.2">
      <c r="A143" s="207" t="s">
        <v>123</v>
      </c>
      <c r="B143" s="208" t="s">
        <v>9</v>
      </c>
      <c r="C143" s="209" t="s">
        <v>12</v>
      </c>
      <c r="D143" s="208"/>
      <c r="E143" s="35"/>
      <c r="F143" s="39" t="s">
        <v>15</v>
      </c>
      <c r="G143" s="111"/>
      <c r="H143" s="30"/>
      <c r="I143" s="30"/>
      <c r="J143" s="31"/>
      <c r="K143" s="32"/>
      <c r="L143" s="31"/>
      <c r="M143" s="31"/>
      <c r="N143" s="26"/>
      <c r="O143" s="162"/>
      <c r="P143" s="38"/>
      <c r="Q143" s="38"/>
      <c r="R143" s="52">
        <v>59</v>
      </c>
    </row>
    <row r="144" spans="1:18" ht="15.75" customHeight="1" x14ac:dyDescent="0.2">
      <c r="A144" s="205"/>
      <c r="B144" s="35"/>
      <c r="C144" s="35"/>
      <c r="D144" s="35"/>
      <c r="E144" s="42"/>
      <c r="F144" s="35"/>
      <c r="G144" s="106"/>
      <c r="H144" s="42"/>
      <c r="I144" s="150"/>
      <c r="J144" s="88"/>
      <c r="K144" s="35"/>
      <c r="L144" s="88"/>
      <c r="M144" s="122"/>
      <c r="N144" s="115"/>
      <c r="O144" s="46"/>
      <c r="P144" s="35"/>
      <c r="Q144" s="35"/>
      <c r="R144" s="46"/>
    </row>
    <row r="145" spans="1:18" ht="15.75" customHeight="1" x14ac:dyDescent="0.2">
      <c r="A145" s="215" t="s">
        <v>123</v>
      </c>
      <c r="B145" s="216" t="s">
        <v>12</v>
      </c>
      <c r="C145" s="217"/>
      <c r="D145" s="216"/>
      <c r="E145" s="39"/>
      <c r="F145" s="38" t="s">
        <v>125</v>
      </c>
      <c r="G145" s="117"/>
      <c r="H145" s="42"/>
      <c r="I145" s="150"/>
      <c r="J145" s="88"/>
      <c r="K145" s="35"/>
      <c r="L145" s="88"/>
      <c r="M145" s="122"/>
      <c r="N145" s="115">
        <v>11741</v>
      </c>
      <c r="O145" s="46"/>
      <c r="P145" s="38"/>
      <c r="Q145" s="38"/>
      <c r="R145" s="73">
        <v>11711</v>
      </c>
    </row>
    <row r="146" spans="1:18" ht="15.75" customHeight="1" x14ac:dyDescent="0.2">
      <c r="A146" s="207" t="s">
        <v>123</v>
      </c>
      <c r="B146" s="208" t="s">
        <v>12</v>
      </c>
      <c r="C146" s="209" t="s">
        <v>9</v>
      </c>
      <c r="D146" s="208"/>
      <c r="E146" s="39"/>
      <c r="F146" s="39" t="s">
        <v>17</v>
      </c>
      <c r="G146" s="117"/>
      <c r="H146" s="42"/>
      <c r="I146" s="150" t="s">
        <v>126</v>
      </c>
      <c r="J146" s="88">
        <v>16000</v>
      </c>
      <c r="K146" s="143">
        <v>0.02</v>
      </c>
      <c r="L146" s="88">
        <v>320</v>
      </c>
      <c r="M146" s="122">
        <f>L146</f>
        <v>320</v>
      </c>
      <c r="N146" s="122"/>
      <c r="O146" s="46"/>
      <c r="P146" s="38"/>
      <c r="Q146" s="38"/>
      <c r="R146" s="52"/>
    </row>
    <row r="147" spans="1:18" ht="15.75" customHeight="1" x14ac:dyDescent="0.2">
      <c r="A147" s="205"/>
      <c r="B147" s="35"/>
      <c r="C147" s="35"/>
      <c r="D147" s="42"/>
      <c r="E147" s="42"/>
      <c r="F147" s="20"/>
      <c r="G147" s="106"/>
      <c r="H147" s="5"/>
      <c r="I147" s="33"/>
      <c r="J147" s="34"/>
      <c r="K147" s="15"/>
      <c r="L147" s="34"/>
      <c r="M147" s="23"/>
      <c r="N147" s="23"/>
      <c r="O147" s="162"/>
      <c r="P147" s="35"/>
      <c r="Q147" s="35"/>
      <c r="R147" s="46"/>
    </row>
    <row r="148" spans="1:18" ht="15.75" customHeight="1" x14ac:dyDescent="0.2">
      <c r="A148" s="205"/>
      <c r="B148" s="35"/>
      <c r="C148" s="35"/>
      <c r="D148" s="35"/>
      <c r="E148" s="35"/>
      <c r="F148" s="35"/>
      <c r="G148" s="35"/>
      <c r="H148" s="42"/>
      <c r="I148" s="150"/>
      <c r="J148" s="88"/>
      <c r="K148" s="35"/>
      <c r="L148" s="88"/>
      <c r="M148" s="122"/>
      <c r="N148" s="122"/>
      <c r="O148" s="35"/>
      <c r="P148" s="35"/>
      <c r="Q148" s="35"/>
      <c r="R148" s="46"/>
    </row>
    <row r="149" spans="1:18" ht="15.75" customHeight="1" x14ac:dyDescent="0.2">
      <c r="A149" s="205"/>
      <c r="B149" s="35"/>
      <c r="C149" s="35"/>
      <c r="D149" s="35"/>
      <c r="E149" s="35"/>
      <c r="F149" s="254"/>
      <c r="G149" s="92"/>
      <c r="H149" s="42"/>
      <c r="I149" s="150"/>
      <c r="J149" s="90"/>
      <c r="K149" s="90"/>
      <c r="L149" s="90"/>
      <c r="M149" s="90"/>
      <c r="N149" s="90"/>
      <c r="O149" s="90"/>
      <c r="P149" s="90"/>
      <c r="Q149" s="90"/>
      <c r="R149" s="91"/>
    </row>
    <row r="150" spans="1:18" ht="15.75" customHeight="1" x14ac:dyDescent="0.2">
      <c r="A150" s="205"/>
      <c r="B150" s="35"/>
      <c r="C150" s="35"/>
      <c r="D150" s="35"/>
      <c r="E150" s="35"/>
      <c r="F150" s="35"/>
      <c r="G150" s="35"/>
      <c r="H150" s="42"/>
      <c r="I150" s="150"/>
      <c r="J150" s="88"/>
      <c r="K150" s="255" t="s">
        <v>141</v>
      </c>
      <c r="L150" s="255"/>
      <c r="M150" s="122"/>
      <c r="N150" s="122"/>
      <c r="O150" s="255" t="s">
        <v>142</v>
      </c>
      <c r="P150" s="255"/>
      <c r="Q150" s="35"/>
      <c r="R150" s="46"/>
    </row>
    <row r="151" spans="1:18" ht="15.75" customHeight="1" x14ac:dyDescent="0.2">
      <c r="A151" s="207"/>
      <c r="B151" s="208"/>
      <c r="C151" s="209"/>
      <c r="D151" s="208"/>
      <c r="E151" s="39"/>
      <c r="F151" s="39"/>
      <c r="G151" s="39"/>
      <c r="H151" s="256"/>
      <c r="I151" s="256"/>
      <c r="J151" s="257"/>
      <c r="K151" s="258" t="s">
        <v>127</v>
      </c>
      <c r="L151" s="259"/>
      <c r="M151" s="117"/>
      <c r="N151" s="122"/>
      <c r="O151" s="255" t="s">
        <v>93</v>
      </c>
      <c r="P151" s="255"/>
      <c r="Q151" s="39"/>
      <c r="R151" s="50"/>
    </row>
    <row r="152" spans="1:18" ht="15.75" customHeight="1" x14ac:dyDescent="0.2">
      <c r="A152" s="260"/>
      <c r="B152" s="261"/>
      <c r="C152" s="262"/>
      <c r="D152" s="261"/>
      <c r="E152" s="263"/>
      <c r="F152" s="263"/>
      <c r="G152" s="263"/>
      <c r="H152" s="264"/>
      <c r="I152" s="264"/>
      <c r="J152" s="265"/>
      <c r="K152" s="266"/>
      <c r="L152" s="266"/>
      <c r="M152" s="265"/>
      <c r="N152" s="267"/>
      <c r="O152" s="268"/>
      <c r="P152" s="263"/>
      <c r="Q152" s="263"/>
      <c r="R152" s="269"/>
    </row>
  </sheetData>
  <mergeCells count="10">
    <mergeCell ref="K151:L151"/>
    <mergeCell ref="O151:P151"/>
    <mergeCell ref="Q8:R8"/>
    <mergeCell ref="F136:O136"/>
    <mergeCell ref="J149:R149"/>
    <mergeCell ref="F43:G43"/>
    <mergeCell ref="F149:G149"/>
    <mergeCell ref="P25:Q25"/>
    <mergeCell ref="K150:L150"/>
    <mergeCell ref="O150:P150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2018-terv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jozsi64</dc:creator>
  <cp:lastModifiedBy>Építészek</cp:lastModifiedBy>
  <cp:lastPrinted>2023-06-16T07:44:36Z</cp:lastPrinted>
  <dcterms:created xsi:type="dcterms:W3CDTF">2017-02-14T19:34:34Z</dcterms:created>
  <dcterms:modified xsi:type="dcterms:W3CDTF">2023-06-16T07:44:49Z</dcterms:modified>
</cp:coreProperties>
</file>